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35" yWindow="65521" windowWidth="2610" windowHeight="124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<sst xmlns="http://schemas.openxmlformats.org/spreadsheetml/2006/main" count="42" uniqueCount="25">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</sst>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8907110"/>
        <c:axId val="13055127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70">
          <cell r="B70" t="str">
            <v>North Stonington</v>
          </cell>
          <cell r="F70">
            <v>2160</v>
          </cell>
          <cell r="FE70">
            <v>272.56</v>
          </cell>
          <cell r="FF70">
            <v>275.62</v>
          </cell>
          <cell r="FG70">
            <v>214.73</v>
          </cell>
          <cell r="FH70">
            <v>226.85</v>
          </cell>
          <cell r="FI70">
            <v>208.59</v>
          </cell>
          <cell r="FJ70">
            <v>192.02</v>
          </cell>
          <cell r="FK70">
            <v>201.1</v>
          </cell>
          <cell r="FL70">
            <v>166.46</v>
          </cell>
          <cell r="FM70">
            <v>185.12</v>
          </cell>
          <cell r="FN70">
            <v>235.98</v>
          </cell>
          <cell r="FO70">
            <v>234.75</v>
          </cell>
          <cell r="FP70">
            <v>235.34</v>
          </cell>
          <cell r="FQ70">
            <v>257.71</v>
          </cell>
          <cell r="FR70">
            <v>270.81</v>
          </cell>
          <cell r="FS70">
            <v>215.53</v>
          </cell>
          <cell r="FT70">
            <v>249.36</v>
          </cell>
          <cell r="FU70">
            <v>191.33</v>
          </cell>
          <cell r="FV70">
            <v>205.86</v>
          </cell>
          <cell r="FW70">
            <v>171.11</v>
          </cell>
          <cell r="FX70">
            <v>151.97</v>
          </cell>
          <cell r="FY70">
            <v>180.66</v>
          </cell>
          <cell r="FZ70">
            <v>235.69</v>
          </cell>
          <cell r="GA70">
            <v>227.22</v>
          </cell>
          <cell r="GB70">
            <v>221.9</v>
          </cell>
          <cell r="GC70">
            <v>289.89</v>
          </cell>
          <cell r="GD70">
            <v>233.84</v>
          </cell>
          <cell r="GE70">
            <v>222.51</v>
          </cell>
          <cell r="GF70">
            <v>231.93</v>
          </cell>
          <cell r="GG70">
            <v>172.62</v>
          </cell>
          <cell r="GH70">
            <v>233.08</v>
          </cell>
          <cell r="GI70">
            <v>195.04</v>
          </cell>
          <cell r="GJ70">
            <v>185.86</v>
          </cell>
          <cell r="GK70">
            <v>216.35</v>
          </cell>
          <cell r="GL70">
            <v>249.03</v>
          </cell>
          <cell r="GM70">
            <v>266.8</v>
          </cell>
          <cell r="GN70">
            <v>332.75</v>
          </cell>
          <cell r="GO70">
            <v>376.22</v>
          </cell>
          <cell r="GP70">
            <v>228.93</v>
          </cell>
          <cell r="GQ70">
            <v>279.17</v>
          </cell>
          <cell r="GR70">
            <v>250.02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CONCATENATE('[2]Southeast'!$B$70," MSW - ",'[1]MonthYear'!$A$3," ",'[1]MonthYear'!$B$3)</f>
        <v>North Stonington MSW - October 2015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2160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'[2]Southeast'!$F$70</f>
        <v>2160</v>
      </c>
      <c r="D3" s="7">
        <f>C3</f>
        <v>2160</v>
      </c>
      <c r="E3" s="7">
        <f>C3</f>
        <v>2160</v>
      </c>
      <c r="F3" s="7">
        <f>C3</f>
        <v>2160</v>
      </c>
      <c r="G3" s="7">
        <f>C3</f>
        <v>2160</v>
      </c>
      <c r="H3" s="7">
        <f>C3</f>
        <v>2160</v>
      </c>
      <c r="I3" s="7">
        <f>C3</f>
        <v>2160</v>
      </c>
      <c r="J3" s="7">
        <f>C3</f>
        <v>2160</v>
      </c>
      <c r="K3" s="7">
        <f>C3</f>
        <v>2160</v>
      </c>
      <c r="L3" s="7">
        <f>C3</f>
        <v>2160</v>
      </c>
      <c r="M3" s="7">
        <f>C3</f>
        <v>2160</v>
      </c>
      <c r="N3" s="7">
        <f>C3</f>
        <v>2160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IF('[2]Southeast'!FE$70=0,"",'[2]Southeast'!FE$70)</f>
        <v>272.56</v>
      </c>
      <c r="D6" s="11">
        <f>IF('[2]Southeast'!FF$70=0,"",'[2]Southeast'!FF$70)</f>
        <v>275.62</v>
      </c>
      <c r="E6" s="11">
        <f>IF('[2]Southeast'!FG$70=0,"",'[2]Southeast'!FG$70)</f>
        <v>214.73</v>
      </c>
      <c r="F6" s="11">
        <f>IF('[2]Southeast'!FH$70=0,"",'[2]Southeast'!FH$70)</f>
        <v>226.85</v>
      </c>
      <c r="G6" s="11">
        <f>IF('[2]Southeast'!FI$70=0,"",'[2]Southeast'!FI$70)</f>
        <v>208.59</v>
      </c>
      <c r="H6" s="11">
        <f>IF('[2]Southeast'!FJ$70=0,"",'[2]Southeast'!FJ$70)</f>
        <v>192.02</v>
      </c>
      <c r="I6" s="11">
        <f>IF('[2]Southeast'!FK$70=0,"",'[2]Southeast'!FK$70)</f>
        <v>201.1</v>
      </c>
      <c r="J6" s="11">
        <f>IF('[2]Southeast'!FL$70=0,"",'[2]Southeast'!FL$70)</f>
        <v>166.46</v>
      </c>
      <c r="K6" s="11">
        <f>IF('[2]Southeast'!FM$70=0,"",'[2]Southeast'!FM$70)</f>
        <v>185.12</v>
      </c>
      <c r="L6" s="11">
        <f>IF('[2]Southeast'!FN$70=0,"",'[2]Southeast'!FN$70)</f>
        <v>235.98</v>
      </c>
      <c r="M6" s="11">
        <f>IF('[2]Southeast'!FO$70=0,"",'[2]Southeast'!FO$70)</f>
        <v>234.75</v>
      </c>
      <c r="N6" s="11">
        <f>IF('[2]Southeast'!FP$70=0,"",'[2]Southeast'!FP$70)</f>
        <v>235.34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IF('[2]Southeast'!FQ$70=0,"",'[2]Southeast'!FQ$70)</f>
        <v>257.71</v>
      </c>
      <c r="D7" s="11">
        <f>IF('[2]Southeast'!FR$70=0,"",'[2]Southeast'!FR$70)</f>
        <v>270.81</v>
      </c>
      <c r="E7" s="11">
        <f>IF('[2]Southeast'!FS$70=0,"",'[2]Southeast'!FS$70)</f>
        <v>215.53</v>
      </c>
      <c r="F7" s="11">
        <f>IF('[2]Southeast'!FT$70=0,"",'[2]Southeast'!FT$70)</f>
        <v>249.36</v>
      </c>
      <c r="G7" s="11">
        <f>IF('[2]Southeast'!FU$70=0,"",'[2]Southeast'!FU$70)</f>
        <v>191.33</v>
      </c>
      <c r="H7" s="11">
        <f>IF('[2]Southeast'!FV$70=0,"",'[2]Southeast'!FV$70)</f>
        <v>205.86</v>
      </c>
      <c r="I7" s="11">
        <f>IF('[2]Southeast'!FW$70=0,"",'[2]Southeast'!FW$70)</f>
        <v>171.11</v>
      </c>
      <c r="J7" s="11">
        <f>IF('[2]Southeast'!FX$70=0,"",'[2]Southeast'!FX$70)</f>
        <v>151.97</v>
      </c>
      <c r="K7" s="11">
        <f>IF('[2]Southeast'!FY$70=0,"",'[2]Southeast'!FY$70)</f>
        <v>180.66</v>
      </c>
      <c r="L7" s="11">
        <f>IF('[2]Southeast'!FZ$70=0,"",'[2]Southeast'!FZ$70)</f>
        <v>235.69</v>
      </c>
      <c r="M7" s="11">
        <f>IF('[2]Southeast'!GA$70=0,"",'[2]Southeast'!GA$70)</f>
        <v>227.22</v>
      </c>
      <c r="N7" s="11">
        <f>IF('[2]Southeast'!GB$70=0,"",'[2]Southeast'!GB$70)</f>
        <v>221.9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IF('[2]Southeast'!GC$70=0,"",'[2]Southeast'!GC$70)</f>
        <v>289.89</v>
      </c>
      <c r="D8" s="11">
        <f>IF('[2]Southeast'!GD$70=0,"",'[2]Southeast'!GD$70)</f>
        <v>233.84</v>
      </c>
      <c r="E8" s="11">
        <f>IF('[2]Southeast'!GE$70=0,"",'[2]Southeast'!GE$70)</f>
        <v>222.51</v>
      </c>
      <c r="F8" s="11">
        <f>IF('[2]Southeast'!GF$70=0,"",'[2]Southeast'!GF$70)</f>
        <v>231.93</v>
      </c>
      <c r="G8" s="11">
        <f>IF('[2]Southeast'!GG$70=0,"",'[2]Southeast'!GG$70)</f>
        <v>172.62</v>
      </c>
      <c r="H8" s="11">
        <f>IF('[2]Southeast'!GH$70=0,"",'[2]Southeast'!GH$70)</f>
        <v>233.08</v>
      </c>
      <c r="I8" s="11">
        <f>IF('[2]Southeast'!GI$70=0,"",'[2]Southeast'!GI$70)</f>
        <v>195.04</v>
      </c>
      <c r="J8" s="11">
        <f>IF('[2]Southeast'!GJ$70=0,"",'[2]Southeast'!GJ$70)</f>
        <v>185.86</v>
      </c>
      <c r="K8" s="11">
        <f>IF('[2]Southeast'!GK$70=0,"",'[2]Southeast'!GK$70)</f>
        <v>216.35</v>
      </c>
      <c r="L8" s="11">
        <f>IF('[2]Southeast'!GL$70=0,"",'[2]Southeast'!GL$70)</f>
        <v>249.03</v>
      </c>
      <c r="M8" s="11">
        <f>IF('[2]Southeast'!GM$70=0,"",'[2]Southeast'!GM$70)</f>
        <v>266.8</v>
      </c>
      <c r="N8" s="11">
        <f>IF('[2]Southeast'!GN$70=0,"",'[2]Southeast'!GN$70)</f>
        <v>332.75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273.38666666666666</v>
      </c>
      <c r="D9" s="23">
        <f aca="true" t="shared" si="0" ref="D9:N9">AVERAGE(D6:D8)</f>
        <v>260.09000000000003</v>
      </c>
      <c r="E9" s="23">
        <f t="shared" si="0"/>
        <v>217.59</v>
      </c>
      <c r="F9" s="23">
        <f t="shared" si="0"/>
        <v>236.0466666666667</v>
      </c>
      <c r="G9" s="23">
        <f t="shared" si="0"/>
        <v>190.84666666666666</v>
      </c>
      <c r="H9" s="23">
        <f t="shared" si="0"/>
        <v>210.32000000000002</v>
      </c>
      <c r="I9" s="23">
        <f t="shared" si="0"/>
        <v>189.08333333333334</v>
      </c>
      <c r="J9" s="23">
        <f t="shared" si="0"/>
        <v>168.09666666666666</v>
      </c>
      <c r="K9" s="23">
        <f t="shared" si="0"/>
        <v>194.04333333333332</v>
      </c>
      <c r="L9" s="23">
        <f t="shared" si="0"/>
        <v>240.23333333333332</v>
      </c>
      <c r="M9" s="23">
        <f t="shared" si="0"/>
        <v>242.92333333333332</v>
      </c>
      <c r="N9" s="23">
        <f t="shared" si="0"/>
        <v>263.33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IF('[2]Southeast'!GO$70=0,"",'[2]Southeast'!GO$70)</f>
        <v>376.22</v>
      </c>
      <c r="D10" s="25">
        <f>IF('[2]Southeast'!GP$70=0,"",'[2]Southeast'!GP$70)</f>
        <v>228.93</v>
      </c>
      <c r="E10" s="25">
        <f>IF('[2]Southeast'!GQ$70=0,"",'[2]Southeast'!GQ$70)</f>
        <v>279.17</v>
      </c>
      <c r="F10" s="25">
        <f>IF('[2]Southeast'!GR$70=0,"",'[2]Southeast'!GR$70)</f>
        <v>250.02</v>
      </c>
      <c r="G10" s="25">
        <f>IF('[2]Southeast'!GS$70=0,"",'[2]Southeast'!GS$70)</f>
      </c>
      <c r="H10" s="25">
        <f>IF('[2]Southeast'!GT$70=0,"",'[2]Southeast'!GT$70)</f>
      </c>
      <c r="I10" s="25">
        <f>IF('[2]Southeast'!GU$70=0,"",'[2]Southeast'!GU$70)</f>
      </c>
      <c r="J10" s="25">
        <f>IF('[2]Southeast'!GV$70=0,"",'[2]Southeast'!GV$70)</f>
      </c>
      <c r="K10" s="25">
        <f>IF('[2]Southeast'!GW$70=0,"",'[2]Southeast'!GW$70)</f>
      </c>
      <c r="L10" s="25">
        <f>IF('[2]Southeast'!GX$70=0,"",'[2]Southeast'!GX$70)</f>
      </c>
      <c r="M10" s="25">
        <f>IF('[2]Southeast'!GY$70=0,"",'[2]Southeast'!GY$70)</f>
      </c>
      <c r="N10" s="25">
        <f>IF('[2]Southeast'!GZ$70=0,"",'[2]Southeast'!GZ$70)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102.83333333333337</v>
      </c>
      <c r="D11" s="23">
        <f>IF(D10="","",D10-D9)</f>
        <v>-31.160000000000025</v>
      </c>
      <c r="E11" s="23">
        <f aca="true" t="shared" si="1" ref="E11:N11">IF(E10="","",E10-E9)</f>
        <v>61.58000000000001</v>
      </c>
      <c r="F11" s="23">
        <f t="shared" si="1"/>
        <v>13.9733333333333</v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0.3761461178306673</v>
      </c>
      <c r="D12" s="26">
        <f>IF(D10="","",D11/D9)</f>
        <v>-0.1198046829943482</v>
      </c>
      <c r="E12" s="26">
        <f aca="true" t="shared" si="2" ref="E12:N12">IF(E10="","",E11/E9)</f>
        <v>0.28300932947286184</v>
      </c>
      <c r="F12" s="26">
        <f t="shared" si="2"/>
        <v>0.059197333860535904</v>
      </c>
      <c r="G12" s="26">
        <f t="shared" si="2"/>
      </c>
      <c r="H12" s="26">
        <f t="shared" si="2"/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13 Actual</v>
      </c>
      <c r="C16" s="13">
        <f t="shared" si="3"/>
        <v>272.56</v>
      </c>
      <c r="D16" s="13">
        <f>C16+D6</f>
        <v>548.1800000000001</v>
      </c>
      <c r="E16" s="13">
        <f aca="true" t="shared" si="4" ref="E16:N16">D16+E6</f>
        <v>762.9100000000001</v>
      </c>
      <c r="F16" s="13">
        <f t="shared" si="4"/>
        <v>989.7600000000001</v>
      </c>
      <c r="G16" s="13">
        <f t="shared" si="4"/>
        <v>1198.3500000000001</v>
      </c>
      <c r="H16" s="13">
        <f t="shared" si="4"/>
        <v>1390.3700000000001</v>
      </c>
      <c r="I16" s="13">
        <f t="shared" si="4"/>
        <v>1591.47</v>
      </c>
      <c r="J16" s="13">
        <f t="shared" si="4"/>
        <v>1757.93</v>
      </c>
      <c r="K16" s="13">
        <f t="shared" si="4"/>
        <v>1943.0500000000002</v>
      </c>
      <c r="L16" s="13">
        <f t="shared" si="4"/>
        <v>2179.03</v>
      </c>
      <c r="M16" s="13">
        <f t="shared" si="4"/>
        <v>2413.78</v>
      </c>
      <c r="N16" s="13">
        <f t="shared" si="4"/>
        <v>2649.1200000000003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14 Actual</v>
      </c>
      <c r="C17" s="13">
        <f t="shared" si="3"/>
        <v>257.71</v>
      </c>
      <c r="D17" s="13">
        <f>C17+D7</f>
        <v>528.52</v>
      </c>
      <c r="E17" s="13">
        <f aca="true" t="shared" si="5" ref="E17:N18">D17+E7</f>
        <v>744.05</v>
      </c>
      <c r="F17" s="13">
        <f t="shared" si="5"/>
        <v>993.41</v>
      </c>
      <c r="G17" s="13">
        <f t="shared" si="5"/>
        <v>1184.74</v>
      </c>
      <c r="H17" s="13">
        <f t="shared" si="5"/>
        <v>1390.6</v>
      </c>
      <c r="I17" s="13">
        <f t="shared" si="5"/>
        <v>1561.71</v>
      </c>
      <c r="J17" s="13">
        <f t="shared" si="5"/>
        <v>1713.68</v>
      </c>
      <c r="K17" s="13">
        <f t="shared" si="5"/>
        <v>1894.3400000000001</v>
      </c>
      <c r="L17" s="13">
        <f t="shared" si="5"/>
        <v>2130.03</v>
      </c>
      <c r="M17" s="13">
        <f t="shared" si="5"/>
        <v>2357.25</v>
      </c>
      <c r="N17" s="13">
        <f t="shared" si="5"/>
        <v>2579.15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15 Actual</v>
      </c>
      <c r="C18" s="21">
        <f t="shared" si="3"/>
        <v>289.89</v>
      </c>
      <c r="D18" s="13">
        <f>C18+D8</f>
        <v>523.73</v>
      </c>
      <c r="E18" s="21">
        <f t="shared" si="5"/>
        <v>746.24</v>
      </c>
      <c r="F18" s="21">
        <f t="shared" si="5"/>
        <v>978.1700000000001</v>
      </c>
      <c r="G18" s="21">
        <f t="shared" si="5"/>
        <v>1150.79</v>
      </c>
      <c r="H18" s="21">
        <f t="shared" si="5"/>
        <v>1383.87</v>
      </c>
      <c r="I18" s="21">
        <f t="shared" si="5"/>
        <v>1578.9099999999999</v>
      </c>
      <c r="J18" s="21">
        <f t="shared" si="5"/>
        <v>1764.77</v>
      </c>
      <c r="K18" s="21">
        <f t="shared" si="5"/>
        <v>1981.12</v>
      </c>
      <c r="L18" s="21">
        <f t="shared" si="5"/>
        <v>2230.15</v>
      </c>
      <c r="M18" s="21">
        <f t="shared" si="5"/>
        <v>2496.9500000000003</v>
      </c>
      <c r="N18" s="21">
        <f t="shared" si="5"/>
        <v>2829.7000000000003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13 - 15</v>
      </c>
      <c r="C19" s="23">
        <f>AVERAGE(C16:C18)</f>
        <v>273.38666666666666</v>
      </c>
      <c r="D19" s="23">
        <f aca="true" t="shared" si="6" ref="D19:N19">AVERAGE(D16:D18)</f>
        <v>533.4766666666667</v>
      </c>
      <c r="E19" s="23">
        <f t="shared" si="6"/>
        <v>751.0666666666666</v>
      </c>
      <c r="F19" s="23">
        <f t="shared" si="6"/>
        <v>987.1133333333333</v>
      </c>
      <c r="G19" s="23">
        <f t="shared" si="6"/>
        <v>1177.96</v>
      </c>
      <c r="H19" s="23">
        <f t="shared" si="6"/>
        <v>1388.28</v>
      </c>
      <c r="I19" s="23">
        <f t="shared" si="6"/>
        <v>1577.3633333333335</v>
      </c>
      <c r="J19" s="23">
        <f t="shared" si="6"/>
        <v>1745.46</v>
      </c>
      <c r="K19" s="23">
        <f t="shared" si="6"/>
        <v>1939.5033333333333</v>
      </c>
      <c r="L19" s="23">
        <f t="shared" si="6"/>
        <v>2179.736666666667</v>
      </c>
      <c r="M19" s="23">
        <f t="shared" si="6"/>
        <v>2422.6600000000003</v>
      </c>
      <c r="N19" s="23">
        <f t="shared" si="6"/>
        <v>2685.9900000000002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16 Actual</v>
      </c>
      <c r="C20" s="25">
        <f>C10</f>
        <v>376.22</v>
      </c>
      <c r="D20" s="25">
        <f>IF(D10="","",C20+D10)</f>
        <v>605.1500000000001</v>
      </c>
      <c r="E20" s="25">
        <f aca="true" t="shared" si="7" ref="E20:N20">IF(E10="","",D20+E10)</f>
        <v>884.3200000000002</v>
      </c>
      <c r="F20" s="25">
        <f t="shared" si="7"/>
        <v>1134.3400000000001</v>
      </c>
      <c r="G20" s="25">
        <f t="shared" si="7"/>
      </c>
      <c r="H20" s="25">
        <f t="shared" si="7"/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102.83333333333337</v>
      </c>
      <c r="D21" s="23">
        <f>IF(D20="","",D20-D19)</f>
        <v>71.6733333333334</v>
      </c>
      <c r="E21" s="23">
        <f aca="true" t="shared" si="8" ref="E21:N21">IF(E20="","",E20-E19)</f>
        <v>133.25333333333356</v>
      </c>
      <c r="F21" s="23">
        <f t="shared" si="8"/>
        <v>147.2266666666668</v>
      </c>
      <c r="G21" s="23">
        <f t="shared" si="8"/>
      </c>
      <c r="H21" s="23">
        <f t="shared" si="8"/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0.3761461178306673</v>
      </c>
      <c r="D22" s="26">
        <f>IF(D20="","",D21/D19)</f>
        <v>0.13435139306311442</v>
      </c>
      <c r="E22" s="26">
        <f aca="true" t="shared" si="9" ref="E22:N22">IF(E20="","",E21/E19)</f>
        <v>0.17741878217646045</v>
      </c>
      <c r="F22" s="26">
        <f t="shared" si="9"/>
        <v>0.14914869619834278</v>
      </c>
      <c r="G22" s="26">
        <f t="shared" si="9"/>
      </c>
      <c r="H22" s="26">
        <f t="shared" si="9"/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2011-05-10T16:11:08Z</cp:lastPrinted>
  <dcterms:created xsi:type="dcterms:W3CDTF">2003-12-05T13:40:19Z</dcterms:created>
  <dcterms:modified xsi:type="dcterms:W3CDTF">2015-11-16T13:01:54Z</dcterms:modified>
  <cp:category/>
  <cp:version/>
  <cp:contentType/>
  <cp:contentStatus/>
</cp:coreProperties>
</file>