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2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<sst xmlns="http://schemas.openxmlformats.org/spreadsheetml/2006/main" count="42" uniqueCount="25">
  <si>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</si>
  <si>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</si>
  <si>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</si>
  <si>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</si>
  <si>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</si>
  <si>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</si>
  <si>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</si>
  <si>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</si>
  <si>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</si>
  <si>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</si>
  <si>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</si>
  <si>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</si>
  <si>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</si>
  <si>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</si>
  <si>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</si>
  <si>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</si>
  <si>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</si>
  <si>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</si>
  <si>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</si>
  <si>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</si>
  <si>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10 Actual</t>
  </si>
  <si>
    <t>FY 11 Actual</t>
  </si>
  <si>
    <t>FY 12 Actual</t>
  </si>
  <si>
    <t>AVG FY 10 - 12</t>
  </si>
  <si>
    <t>FY 13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</si>
</sst>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4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0" fillId="0" borderId="11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13" xfId="58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32" borderId="13" xfId="58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10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38683097"/>
        <c:axId val="12603554"/>
      </c:barChart>
      <c:lineChart>
        <c:grouping val="standard"/>
        <c:varyColors val="0"/>
        <c:ser>
          <c:idx val="5"/>
          <c:order val="4"/>
          <c:tx>
            <c:strRef>
              <c:f>'Town Report'!$B$19</c:f>
              <c:strCache>
                <c:ptCount val="1"/>
                <c:pt idx="0">
                  <c:v>AVG FY 10 - 12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33">
          <cell r="B33" t="str">
            <v>Bridgeport</v>
          </cell>
          <cell r="DR33">
            <v>268.74</v>
          </cell>
          <cell r="DS33">
            <v>268.77</v>
          </cell>
          <cell r="DT33">
            <v>268.26</v>
          </cell>
          <cell r="DU33">
            <v>268.01</v>
          </cell>
          <cell r="DV33">
            <v>242.75</v>
          </cell>
          <cell r="DW33">
            <v>281.32</v>
          </cell>
          <cell r="DX33">
            <v>253.73</v>
          </cell>
          <cell r="DY33">
            <v>223.29</v>
          </cell>
          <cell r="DZ33">
            <v>296.49</v>
          </cell>
          <cell r="EA33">
            <v>283.99</v>
          </cell>
          <cell r="EB33">
            <v>258.33</v>
          </cell>
          <cell r="EC33">
            <v>279.98</v>
          </cell>
          <cell r="ED33">
            <v>264.16</v>
          </cell>
          <cell r="EE33">
            <v>287.5</v>
          </cell>
          <cell r="EF33">
            <v>274.04</v>
          </cell>
          <cell r="EG33">
            <v>268.21</v>
          </cell>
          <cell r="EH33">
            <v>262.36</v>
          </cell>
          <cell r="EI33">
            <v>264.19</v>
          </cell>
          <cell r="EJ33">
            <v>202.28</v>
          </cell>
          <cell r="EK33">
            <v>232.87</v>
          </cell>
          <cell r="EL33">
            <v>307.13</v>
          </cell>
          <cell r="EM33">
            <v>271.96</v>
          </cell>
          <cell r="EN33">
            <v>281.53</v>
          </cell>
          <cell r="EO33">
            <v>300.81</v>
          </cell>
          <cell r="EP33">
            <v>245.9</v>
          </cell>
          <cell r="EQ33">
            <v>292.78000000000003</v>
          </cell>
          <cell r="ER33">
            <v>415.28</v>
          </cell>
          <cell r="ES33">
            <v>384.24</v>
          </cell>
          <cell r="ET33">
            <v>403.63</v>
          </cell>
          <cell r="EU33">
            <v>450.16</v>
          </cell>
          <cell r="EV33">
            <v>422.90000000000003</v>
          </cell>
          <cell r="EW33">
            <v>390.64</v>
          </cell>
          <cell r="EX33">
            <v>418.37</v>
          </cell>
          <cell r="EY33">
            <v>412.21999999999997</v>
          </cell>
          <cell r="EZ33">
            <v>466</v>
          </cell>
          <cell r="FA33">
            <v>459.86</v>
          </cell>
          <cell r="FB33">
            <v>442.76000000000005</v>
          </cell>
          <cell r="FC33">
            <v>489.27</v>
          </cell>
          <cell r="FD33">
            <v>418.91</v>
          </cell>
          <cell r="FE33">
            <v>439.92</v>
          </cell>
          <cell r="FF33">
            <v>471.95</v>
          </cell>
          <cell r="FG33">
            <v>436.91</v>
          </cell>
          <cell r="FH33">
            <v>486.88</v>
          </cell>
          <cell r="FI33">
            <v>302</v>
          </cell>
          <cell r="FJ33">
            <v>458.68</v>
          </cell>
          <cell r="FK33">
            <v>453.49</v>
          </cell>
          <cell r="FL33">
            <v>483.51</v>
          </cell>
          <cell r="FM33">
            <v>453.85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31" t="str">
        <f>CONCATENATE('[2]Southwest'!$B$33," Recycling - ",'[1]MonthYear'!$A$3," ",'[1]MonthYear'!$B$3)</f>
        <v>Bridgeport Recycling - June 2013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4" t="s">
        <v>18</v>
      </c>
      <c r="C2" s="34"/>
      <c r="D2" s="34"/>
      <c r="E2" s="34"/>
      <c r="F2" s="34"/>
      <c r="G2" s="34"/>
      <c r="H2" s="34"/>
      <c r="I2" s="34">
        <f>C3</f>
        <v>0</v>
      </c>
      <c r="J2" s="34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'[2]Southwest'!$F$33</f>
        <v>0</v>
      </c>
      <c r="D3" s="7">
        <f>C3</f>
        <v>0</v>
      </c>
      <c r="E3" s="7">
        <f>C3</f>
        <v>0</v>
      </c>
      <c r="F3" s="7">
        <f>C3</f>
        <v>0</v>
      </c>
      <c r="G3" s="7">
        <f>C3</f>
        <v>0</v>
      </c>
      <c r="H3" s="7">
        <f>C3</f>
        <v>0</v>
      </c>
      <c r="I3" s="7">
        <f>C3</f>
        <v>0</v>
      </c>
      <c r="J3" s="7">
        <f>C3</f>
        <v>0</v>
      </c>
      <c r="K3" s="7">
        <f>C3</f>
        <v>0</v>
      </c>
      <c r="L3" s="7">
        <f>C3</f>
        <v>0</v>
      </c>
      <c r="M3" s="7">
        <f>C3</f>
        <v>0</v>
      </c>
      <c r="N3" s="7">
        <f>C3</f>
        <v>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32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26" t="s">
        <v>20</v>
      </c>
      <c r="C6" s="10">
        <f>'[2]Southwest'!DR$33</f>
        <v>268.74</v>
      </c>
      <c r="D6" s="10">
        <f>'[2]Southwest'!DS$33</f>
        <v>268.77</v>
      </c>
      <c r="E6" s="10">
        <f>'[2]Southwest'!DT$33</f>
        <v>268.26</v>
      </c>
      <c r="F6" s="10">
        <f>'[2]Southwest'!DU$33</f>
        <v>268.01</v>
      </c>
      <c r="G6" s="10">
        <f>'[2]Southwest'!DV$33</f>
        <v>242.75</v>
      </c>
      <c r="H6" s="10">
        <f>'[2]Southwest'!DW$33</f>
        <v>281.32</v>
      </c>
      <c r="I6" s="10">
        <f>'[2]Southwest'!DX$33</f>
        <v>253.73</v>
      </c>
      <c r="J6" s="10">
        <f>'[2]Southwest'!DY$33</f>
        <v>223.29</v>
      </c>
      <c r="K6" s="10">
        <f>'[2]Southwest'!DZ$33</f>
        <v>296.49</v>
      </c>
      <c r="L6" s="10">
        <f>'[2]Southwest'!EA$33</f>
        <v>283.99</v>
      </c>
      <c r="M6" s="10">
        <f>'[2]Southwest'!EB$33</f>
        <v>258.33</v>
      </c>
      <c r="N6" s="10">
        <f>'[2]Southwest'!EC$33</f>
        <v>279.98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27" t="s">
        <v>21</v>
      </c>
      <c r="C7" s="10">
        <f>'[2]Southwest'!ED$33</f>
        <v>264.16</v>
      </c>
      <c r="D7" s="10">
        <f>'[2]Southwest'!EE$33</f>
        <v>287.5</v>
      </c>
      <c r="E7" s="10">
        <f>'[2]Southwest'!EF$33</f>
        <v>274.04</v>
      </c>
      <c r="F7" s="10">
        <f>'[2]Southwest'!EG$33</f>
        <v>268.21</v>
      </c>
      <c r="G7" s="10">
        <f>'[2]Southwest'!EH$33</f>
        <v>262.36</v>
      </c>
      <c r="H7" s="10">
        <f>'[2]Southwest'!EI$33</f>
        <v>264.19</v>
      </c>
      <c r="I7" s="10">
        <f>'[2]Southwest'!EJ$33</f>
        <v>202.28</v>
      </c>
      <c r="J7" s="10">
        <f>'[2]Southwest'!EK$33</f>
        <v>232.87</v>
      </c>
      <c r="K7" s="10">
        <f>'[2]Southwest'!EL$33</f>
        <v>307.13</v>
      </c>
      <c r="L7" s="10">
        <f>'[2]Southwest'!EM$33</f>
        <v>271.96</v>
      </c>
      <c r="M7" s="10">
        <f>'[2]Southwest'!EN$33</f>
        <v>281.53</v>
      </c>
      <c r="N7" s="10">
        <f>'[2]Southwest'!EO$33</f>
        <v>300.81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8" t="s">
        <v>22</v>
      </c>
      <c r="C8" s="10">
        <f>'[2]Southwest'!EP$33</f>
        <v>245.9</v>
      </c>
      <c r="D8" s="10">
        <f>'[2]Southwest'!EQ$33</f>
        <v>292.78000000000003</v>
      </c>
      <c r="E8" s="10">
        <f>'[2]Southwest'!ER$33</f>
        <v>415.28</v>
      </c>
      <c r="F8" s="10">
        <f>'[2]Southwest'!ES$33</f>
        <v>384.24</v>
      </c>
      <c r="G8" s="10">
        <f>'[2]Southwest'!ET$33</f>
        <v>403.63</v>
      </c>
      <c r="H8" s="10">
        <f>'[2]Southwest'!EU$33</f>
        <v>450.16</v>
      </c>
      <c r="I8" s="10">
        <f>'[2]Southwest'!EV$33</f>
        <v>422.90000000000003</v>
      </c>
      <c r="J8" s="10">
        <f>'[2]Southwest'!EW$33</f>
        <v>390.64</v>
      </c>
      <c r="K8" s="10">
        <f>'[2]Southwest'!EX$33</f>
        <v>418.37</v>
      </c>
      <c r="L8" s="10">
        <f>'[2]Southwest'!EY$33</f>
        <v>412.21999999999997</v>
      </c>
      <c r="M8" s="10">
        <f>'[2]Southwest'!EZ$33</f>
        <v>466</v>
      </c>
      <c r="N8" s="10">
        <f>'[2]Southwest'!FA$33</f>
        <v>459.86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9" t="s">
        <v>23</v>
      </c>
      <c r="C9" s="21">
        <f>AVERAGE(C6:C8)</f>
        <v>259.6</v>
      </c>
      <c r="D9" s="21">
        <f aca="true" t="shared" si="0" ref="D9:N9">AVERAGE(D6:D8)</f>
        <v>283.01666666666665</v>
      </c>
      <c r="E9" s="21">
        <f t="shared" si="0"/>
        <v>319.1933333333333</v>
      </c>
      <c r="F9" s="21">
        <f t="shared" si="0"/>
        <v>306.82</v>
      </c>
      <c r="G9" s="21">
        <f t="shared" si="0"/>
        <v>302.91333333333336</v>
      </c>
      <c r="H9" s="21">
        <f t="shared" si="0"/>
        <v>331.89000000000004</v>
      </c>
      <c r="I9" s="21">
        <f t="shared" si="0"/>
        <v>292.97</v>
      </c>
      <c r="J9" s="21">
        <f t="shared" si="0"/>
        <v>282.26666666666665</v>
      </c>
      <c r="K9" s="21">
        <f t="shared" si="0"/>
        <v>340.66333333333336</v>
      </c>
      <c r="L9" s="21">
        <f t="shared" si="0"/>
        <v>322.72333333333336</v>
      </c>
      <c r="M9" s="21">
        <f t="shared" si="0"/>
        <v>335.28666666666663</v>
      </c>
      <c r="N9" s="21">
        <f t="shared" si="0"/>
        <v>346.8833333333334</v>
      </c>
      <c r="O9" s="25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30" t="s">
        <v>24</v>
      </c>
      <c r="C10" s="23">
        <f>IF('[2]Southwest'!FB$33="","",'[2]Southwest'!FB$33)</f>
        <v>442.76000000000005</v>
      </c>
      <c r="D10" s="23">
        <f>IF('[2]Southwest'!FC$33="","",'[2]Southwest'!FC$33)</f>
        <v>489.27</v>
      </c>
      <c r="E10" s="23">
        <f>IF('[2]Southwest'!FD$33="","",'[2]Southwest'!FD$33)</f>
        <v>418.91</v>
      </c>
      <c r="F10" s="23">
        <f>IF('[2]Southwest'!FE$33="","",'[2]Southwest'!FE$33)</f>
        <v>439.92</v>
      </c>
      <c r="G10" s="23">
        <f>IF('[2]Southwest'!FF$33="","",'[2]Southwest'!FF$33)</f>
        <v>471.95</v>
      </c>
      <c r="H10" s="23">
        <f>IF('[2]Southwest'!FG$33="","",'[2]Southwest'!FG$33)</f>
        <v>436.91</v>
      </c>
      <c r="I10" s="23">
        <f>IF('[2]Southwest'!FH$33="","",'[2]Southwest'!FH$33)</f>
        <v>486.88</v>
      </c>
      <c r="J10" s="23">
        <f>IF('[2]Southwest'!FI$33="","",'[2]Southwest'!FI$33)</f>
        <v>302</v>
      </c>
      <c r="K10" s="23">
        <f>IF('[2]Southwest'!FJ$33="","",'[2]Southwest'!FJ$33)</f>
        <v>458.68</v>
      </c>
      <c r="L10" s="23">
        <f>IF('[2]Southwest'!FK$33="","",'[2]Southwest'!FK$33)</f>
        <v>453.49</v>
      </c>
      <c r="M10" s="23">
        <f>IF('[2]Southwest'!FL$33="","",'[2]Southwest'!FL$33)</f>
        <v>483.51</v>
      </c>
      <c r="N10" s="23">
        <f>IF('[2]Southwest'!FM$33="","",'[2]Southwest'!FM$33)</f>
        <v>453.85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0" t="s">
        <v>19</v>
      </c>
      <c r="C11" s="21">
        <f>IF(C10="","",C10-C9)</f>
        <v>183.16000000000003</v>
      </c>
      <c r="D11" s="21">
        <f>IF(D10="","",D10-D9)</f>
        <v>206.25333333333333</v>
      </c>
      <c r="E11" s="21">
        <f aca="true" t="shared" si="1" ref="E11:N11">IF(E10="","",E10-E9)</f>
        <v>99.7166666666667</v>
      </c>
      <c r="F11" s="21">
        <f t="shared" si="1"/>
        <v>133.10000000000002</v>
      </c>
      <c r="G11" s="21">
        <f t="shared" si="1"/>
        <v>169.03666666666663</v>
      </c>
      <c r="H11" s="21">
        <f t="shared" si="1"/>
        <v>105.01999999999998</v>
      </c>
      <c r="I11" s="21">
        <f t="shared" si="1"/>
        <v>193.90999999999997</v>
      </c>
      <c r="J11" s="21">
        <f t="shared" si="1"/>
        <v>19.73333333333335</v>
      </c>
      <c r="K11" s="21">
        <f t="shared" si="1"/>
        <v>118.01666666666665</v>
      </c>
      <c r="L11" s="21">
        <f t="shared" si="1"/>
        <v>130.76666666666665</v>
      </c>
      <c r="M11" s="21">
        <f t="shared" si="1"/>
        <v>148.22333333333336</v>
      </c>
      <c r="N11" s="21">
        <f t="shared" si="1"/>
        <v>106.96666666666664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1" t="s">
        <v>19</v>
      </c>
      <c r="C12" s="24">
        <f>IF(C10="","",C11/C9)</f>
        <v>0.7055469953775039</v>
      </c>
      <c r="D12" s="24">
        <f>IF(D10="","",D11/D9)</f>
        <v>0.7287674459690242</v>
      </c>
      <c r="E12" s="24">
        <f aca="true" t="shared" si="2" ref="E12:N12">IF(E10="","",E11/E9)</f>
        <v>0.31240209695273513</v>
      </c>
      <c r="F12" s="24">
        <f t="shared" si="2"/>
        <v>0.4338048367120788</v>
      </c>
      <c r="G12" s="24">
        <f t="shared" si="2"/>
        <v>0.5580364020511916</v>
      </c>
      <c r="H12" s="24">
        <f t="shared" si="2"/>
        <v>0.31643014251709894</v>
      </c>
      <c r="I12" s="24">
        <f t="shared" si="2"/>
        <v>0.6618766426596578</v>
      </c>
      <c r="J12" s="24">
        <f t="shared" si="2"/>
        <v>0.06991025035427498</v>
      </c>
      <c r="K12" s="24">
        <f t="shared" si="2"/>
        <v>0.3464319611737883</v>
      </c>
      <c r="L12" s="24">
        <f t="shared" si="2"/>
        <v>0.40519743433487915</v>
      </c>
      <c r="M12" s="24">
        <f t="shared" si="2"/>
        <v>0.44207941463026673</v>
      </c>
      <c r="N12" s="24">
        <f t="shared" si="2"/>
        <v>0.30836496420506404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1" t="str">
        <f aca="true" t="shared" si="3" ref="B16:C18">B6</f>
        <v>FY 10 Actual</v>
      </c>
      <c r="C16" s="12">
        <f t="shared" si="3"/>
        <v>268.74</v>
      </c>
      <c r="D16" s="12">
        <f>C16+D6</f>
        <v>537.51</v>
      </c>
      <c r="E16" s="12">
        <f aca="true" t="shared" si="4" ref="E16:N16">D16+E6</f>
        <v>805.77</v>
      </c>
      <c r="F16" s="12">
        <f t="shared" si="4"/>
        <v>1073.78</v>
      </c>
      <c r="G16" s="12">
        <f t="shared" si="4"/>
        <v>1316.53</v>
      </c>
      <c r="H16" s="12">
        <f t="shared" si="4"/>
        <v>1597.85</v>
      </c>
      <c r="I16" s="12">
        <f t="shared" si="4"/>
        <v>1851.58</v>
      </c>
      <c r="J16" s="12">
        <f t="shared" si="4"/>
        <v>2074.87</v>
      </c>
      <c r="K16" s="12">
        <f t="shared" si="4"/>
        <v>2371.3599999999997</v>
      </c>
      <c r="L16" s="12">
        <f t="shared" si="4"/>
        <v>2655.3499999999995</v>
      </c>
      <c r="M16" s="12">
        <f t="shared" si="4"/>
        <v>2913.6799999999994</v>
      </c>
      <c r="N16" s="12">
        <f t="shared" si="4"/>
        <v>3193.6599999999994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1" t="str">
        <f t="shared" si="3"/>
        <v>FY 11 Actual</v>
      </c>
      <c r="C17" s="12">
        <f t="shared" si="3"/>
        <v>264.16</v>
      </c>
      <c r="D17" s="12">
        <f>C17+D7</f>
        <v>551.6600000000001</v>
      </c>
      <c r="E17" s="12">
        <f aca="true" t="shared" si="5" ref="E17:N18">D17+E7</f>
        <v>825.7</v>
      </c>
      <c r="F17" s="12">
        <f t="shared" si="5"/>
        <v>1093.91</v>
      </c>
      <c r="G17" s="12">
        <f t="shared" si="5"/>
        <v>1356.27</v>
      </c>
      <c r="H17" s="12">
        <f t="shared" si="5"/>
        <v>1620.46</v>
      </c>
      <c r="I17" s="12">
        <f t="shared" si="5"/>
        <v>1822.74</v>
      </c>
      <c r="J17" s="12">
        <f t="shared" si="5"/>
        <v>2055.61</v>
      </c>
      <c r="K17" s="12">
        <f t="shared" si="5"/>
        <v>2362.7400000000002</v>
      </c>
      <c r="L17" s="12">
        <f t="shared" si="5"/>
        <v>2634.7000000000003</v>
      </c>
      <c r="M17" s="12">
        <f t="shared" si="5"/>
        <v>2916.2300000000005</v>
      </c>
      <c r="N17" s="12">
        <f t="shared" si="5"/>
        <v>3217.0400000000004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1" t="str">
        <f t="shared" si="3"/>
        <v>FY 12 Actual</v>
      </c>
      <c r="C18" s="19">
        <f t="shared" si="3"/>
        <v>245.9</v>
      </c>
      <c r="D18" s="12">
        <f>C18+D8</f>
        <v>538.6800000000001</v>
      </c>
      <c r="E18" s="19">
        <f t="shared" si="5"/>
        <v>953.96</v>
      </c>
      <c r="F18" s="19">
        <f t="shared" si="5"/>
        <v>1338.2</v>
      </c>
      <c r="G18" s="19">
        <f t="shared" si="5"/>
        <v>1741.83</v>
      </c>
      <c r="H18" s="19">
        <f t="shared" si="5"/>
        <v>2191.99</v>
      </c>
      <c r="I18" s="19">
        <f t="shared" si="5"/>
        <v>2614.89</v>
      </c>
      <c r="J18" s="19">
        <f t="shared" si="5"/>
        <v>3005.5299999999997</v>
      </c>
      <c r="K18" s="19">
        <f t="shared" si="5"/>
        <v>3423.8999999999996</v>
      </c>
      <c r="L18" s="19">
        <f t="shared" si="5"/>
        <v>3836.1199999999994</v>
      </c>
      <c r="M18" s="19">
        <f t="shared" si="5"/>
        <v>4302.119999999999</v>
      </c>
      <c r="N18" s="19">
        <f t="shared" si="5"/>
        <v>4761.979999999999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0" t="str">
        <f>B9</f>
        <v>AVG FY 10 - 12</v>
      </c>
      <c r="C19" s="21">
        <f>AVERAGE(C16:C18)</f>
        <v>259.6</v>
      </c>
      <c r="D19" s="21">
        <f aca="true" t="shared" si="6" ref="D19:N19">AVERAGE(D16:D18)</f>
        <v>542.6166666666667</v>
      </c>
      <c r="E19" s="21">
        <f t="shared" si="6"/>
        <v>861.8100000000001</v>
      </c>
      <c r="F19" s="21">
        <f t="shared" si="6"/>
        <v>1168.63</v>
      </c>
      <c r="G19" s="21">
        <f t="shared" si="6"/>
        <v>1471.5433333333333</v>
      </c>
      <c r="H19" s="21">
        <f t="shared" si="6"/>
        <v>1803.4333333333332</v>
      </c>
      <c r="I19" s="21">
        <f t="shared" si="6"/>
        <v>2096.403333333333</v>
      </c>
      <c r="J19" s="21">
        <f t="shared" si="6"/>
        <v>2378.6699999999996</v>
      </c>
      <c r="K19" s="21">
        <f t="shared" si="6"/>
        <v>2719.3333333333335</v>
      </c>
      <c r="L19" s="21">
        <f t="shared" si="6"/>
        <v>3042.056666666666</v>
      </c>
      <c r="M19" s="21">
        <f t="shared" si="6"/>
        <v>3377.343333333333</v>
      </c>
      <c r="N19" s="21">
        <f t="shared" si="6"/>
        <v>3724.226666666666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2" t="str">
        <f>B10</f>
        <v>FY 13 Actual</v>
      </c>
      <c r="C20" s="23">
        <f>C10</f>
        <v>442.76000000000005</v>
      </c>
      <c r="D20" s="23">
        <f>IF(D10="","",C20+D10)</f>
        <v>932.03</v>
      </c>
      <c r="E20" s="23">
        <f aca="true" t="shared" si="7" ref="E20:N20">IF(E10="","",D20+E10)</f>
        <v>1350.94</v>
      </c>
      <c r="F20" s="23">
        <f t="shared" si="7"/>
        <v>1790.8600000000001</v>
      </c>
      <c r="G20" s="23">
        <f t="shared" si="7"/>
        <v>2262.81</v>
      </c>
      <c r="H20" s="23">
        <f t="shared" si="7"/>
        <v>2699.72</v>
      </c>
      <c r="I20" s="23">
        <f t="shared" si="7"/>
        <v>3186.6</v>
      </c>
      <c r="J20" s="23">
        <f t="shared" si="7"/>
        <v>3488.6</v>
      </c>
      <c r="K20" s="23">
        <f t="shared" si="7"/>
        <v>3947.2799999999997</v>
      </c>
      <c r="L20" s="23">
        <f t="shared" si="7"/>
        <v>4400.7699999999995</v>
      </c>
      <c r="M20" s="23">
        <f t="shared" si="7"/>
        <v>4884.28</v>
      </c>
      <c r="N20" s="23">
        <f t="shared" si="7"/>
        <v>5338.13</v>
      </c>
      <c r="O20" s="2"/>
      <c r="P20" s="14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0" t="s">
        <v>19</v>
      </c>
      <c r="C21" s="21">
        <f>IF(C20=0,"",C20-C19)</f>
        <v>183.16000000000003</v>
      </c>
      <c r="D21" s="21">
        <f>IF(D20="","",D20-D19)</f>
        <v>389.4133333333333</v>
      </c>
      <c r="E21" s="21">
        <f aca="true" t="shared" si="8" ref="E21:N21">IF(E20="","",E20-E19)</f>
        <v>489.13</v>
      </c>
      <c r="F21" s="21">
        <f t="shared" si="8"/>
        <v>622.23</v>
      </c>
      <c r="G21" s="21">
        <f t="shared" si="8"/>
        <v>791.2666666666667</v>
      </c>
      <c r="H21" s="21">
        <f t="shared" si="8"/>
        <v>896.2866666666666</v>
      </c>
      <c r="I21" s="21">
        <f t="shared" si="8"/>
        <v>1090.1966666666667</v>
      </c>
      <c r="J21" s="21">
        <f t="shared" si="8"/>
        <v>1109.9300000000003</v>
      </c>
      <c r="K21" s="21">
        <f t="shared" si="8"/>
        <v>1227.9466666666663</v>
      </c>
      <c r="L21" s="21">
        <f t="shared" si="8"/>
        <v>1358.7133333333336</v>
      </c>
      <c r="M21" s="21">
        <f t="shared" si="8"/>
        <v>1506.936666666667</v>
      </c>
      <c r="N21" s="21">
        <f t="shared" si="8"/>
        <v>1613.903333333334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1" t="s">
        <v>19</v>
      </c>
      <c r="C22" s="24">
        <f>IF(C20=0,"",C21/C19)</f>
        <v>0.7055469953775039</v>
      </c>
      <c r="D22" s="24">
        <f>IF(D20="","",D21/D19)</f>
        <v>0.7176582608962742</v>
      </c>
      <c r="E22" s="24">
        <f aca="true" t="shared" si="9" ref="E22:N22">IF(E20="","",E21/E19)</f>
        <v>0.567561295413142</v>
      </c>
      <c r="F22" s="24">
        <f t="shared" si="9"/>
        <v>0.5324439728571061</v>
      </c>
      <c r="G22" s="24">
        <f t="shared" si="9"/>
        <v>0.5377121072434157</v>
      </c>
      <c r="H22" s="24">
        <f t="shared" si="9"/>
        <v>0.49698907639132767</v>
      </c>
      <c r="I22" s="24">
        <f t="shared" si="9"/>
        <v>0.5200319276983915</v>
      </c>
      <c r="J22" s="24">
        <f t="shared" si="9"/>
        <v>0.46661789991886243</v>
      </c>
      <c r="K22" s="24">
        <f t="shared" si="9"/>
        <v>0.45156165726893827</v>
      </c>
      <c r="L22" s="24">
        <f t="shared" si="9"/>
        <v>0.4466430057735065</v>
      </c>
      <c r="M22" s="24">
        <f t="shared" si="9"/>
        <v>0.44618995403685163</v>
      </c>
      <c r="N22" s="24">
        <f t="shared" si="9"/>
        <v>0.43335260653665936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3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2011-05-10T14:55:57Z</cp:lastPrinted>
  <dcterms:created xsi:type="dcterms:W3CDTF">2003-12-05T13:40:19Z</dcterms:created>
  <dcterms:modified xsi:type="dcterms:W3CDTF">2013-07-16T16:26:57Z</dcterms:modified>
  <cp:category/>
  <cp:version/>
  <cp:contentType/>
  <cp:contentStatus/>
</cp:coreProperties>
</file>