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58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<sst xmlns="http://schemas.openxmlformats.org/spreadsheetml/2006/main" count="42" uniqueCount="25">
  <si>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</si>
  <si>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</si>
  <si>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</si>
  <si>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</si>
  <si>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</si>
  <si>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</si>
  <si>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</si>
  <si>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</si>
  <si>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</si>
  <si>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</si>
  <si>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</si>
  <si>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</si>
  <si>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</si>
  <si>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</si>
  <si>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</si>
  <si>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</si>
  <si>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</si>
  <si>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</si>
  <si>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</si>
  <si>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</si>
  <si>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11 Actual</t>
  </si>
  <si>
    <t>FY 12 Actual</t>
  </si>
  <si>
    <t>FY 13 Actual</t>
  </si>
  <si>
    <t>AVG FY 11 - 13</t>
  </si>
  <si>
    <t>FY 14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</si>
</sst>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11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32" borderId="13" xfId="5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3481527"/>
        <c:axId val="32898288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11 - 13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autoZero"/>
        <c:auto val="1"/>
        <c:lblOffset val="100"/>
        <c:tickLblSkip val="1"/>
        <c:noMultiLvlLbl val="0"/>
      </c:catAx>
      <c:valAx>
        <c:axId val="32898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13">
          <cell r="B13" t="str">
            <v>Milford</v>
          </cell>
          <cell r="F13">
            <v>41457</v>
          </cell>
          <cell r="ED13">
            <v>4052.68</v>
          </cell>
          <cell r="EE13">
            <v>3050.85</v>
          </cell>
          <cell r="EF13">
            <v>3264.87</v>
          </cell>
          <cell r="EG13">
            <v>2606.32</v>
          </cell>
          <cell r="EH13">
            <v>2583.56</v>
          </cell>
          <cell r="EI13">
            <v>2362.92</v>
          </cell>
          <cell r="EJ13">
            <v>2079.83</v>
          </cell>
          <cell r="EK13">
            <v>2670.26</v>
          </cell>
          <cell r="EL13">
            <v>2975.05</v>
          </cell>
          <cell r="EM13">
            <v>2170.25</v>
          </cell>
          <cell r="EN13">
            <v>3454.05</v>
          </cell>
          <cell r="EO13">
            <v>2503.15</v>
          </cell>
          <cell r="EP13">
            <v>2084.87</v>
          </cell>
          <cell r="EQ13">
            <v>2161.21</v>
          </cell>
          <cell r="ER13">
            <v>3880.16</v>
          </cell>
          <cell r="ES13">
            <v>1996.65</v>
          </cell>
          <cell r="ET13">
            <v>1868.38</v>
          </cell>
          <cell r="EU13">
            <v>1670.09</v>
          </cell>
          <cell r="EV13">
            <v>1334.85</v>
          </cell>
          <cell r="EW13">
            <v>1345.25</v>
          </cell>
          <cell r="EX13">
            <v>1757.68</v>
          </cell>
          <cell r="EY13">
            <v>1694.73</v>
          </cell>
          <cell r="EZ13">
            <v>3183.79</v>
          </cell>
          <cell r="FA13">
            <v>2390.18</v>
          </cell>
          <cell r="FB13">
            <v>2171.73</v>
          </cell>
          <cell r="FC13">
            <v>2076.93</v>
          </cell>
          <cell r="FD13">
            <v>2593.43</v>
          </cell>
          <cell r="FE13">
            <v>1676.74</v>
          </cell>
          <cell r="FF13">
            <v>3289.36</v>
          </cell>
          <cell r="FG13">
            <v>1622.52</v>
          </cell>
          <cell r="FH13">
            <v>1494.18</v>
          </cell>
          <cell r="FI13">
            <v>1251.52</v>
          </cell>
          <cell r="FJ13">
            <v>1536.36</v>
          </cell>
          <cell r="FK13">
            <v>1894.48</v>
          </cell>
          <cell r="FL13">
            <v>3642.41</v>
          </cell>
          <cell r="FM13">
            <v>3148.5</v>
          </cell>
          <cell r="FN13">
            <v>1980.78</v>
          </cell>
          <cell r="FO13">
            <v>1676.26</v>
          </cell>
          <cell r="FP13">
            <v>2377.8</v>
          </cell>
          <cell r="FQ13">
            <v>1640.32</v>
          </cell>
          <cell r="FR13">
            <v>1616.63</v>
          </cell>
          <cell r="FS13">
            <v>1593.17</v>
          </cell>
          <cell r="FT13">
            <v>1602.69</v>
          </cell>
          <cell r="FU13">
            <v>1261.07</v>
          </cell>
          <cell r="FV13">
            <v>1525.38</v>
          </cell>
          <cell r="FW13">
            <v>1739.96</v>
          </cell>
          <cell r="FX13">
            <v>3098.56</v>
          </cell>
          <cell r="FY13">
            <v>2190.68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31" t="str">
        <f>CONCATENATE('[2]Southwest'!$B$13," MSW - ",'[1]MonthYear'!$A$3," ",'[1]MonthYear'!$B$3)</f>
        <v>Milford MSW - June 2014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4" t="s">
        <v>18</v>
      </c>
      <c r="C2" s="34"/>
      <c r="D2" s="34"/>
      <c r="E2" s="34"/>
      <c r="F2" s="34"/>
      <c r="G2" s="34"/>
      <c r="H2" s="34"/>
      <c r="I2" s="34">
        <f>C3</f>
        <v>41457</v>
      </c>
      <c r="J2" s="34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'[2]Southwest'!$F$13</f>
        <v>41457</v>
      </c>
      <c r="D3" s="7">
        <f>C3</f>
        <v>41457</v>
      </c>
      <c r="E3" s="7">
        <f>C3</f>
        <v>41457</v>
      </c>
      <c r="F3" s="7">
        <f>C3</f>
        <v>41457</v>
      </c>
      <c r="G3" s="7">
        <f>C3</f>
        <v>41457</v>
      </c>
      <c r="H3" s="7">
        <f>C3</f>
        <v>41457</v>
      </c>
      <c r="I3" s="7">
        <f>C3</f>
        <v>41457</v>
      </c>
      <c r="J3" s="7">
        <f>C3</f>
        <v>41457</v>
      </c>
      <c r="K3" s="7">
        <f>C3</f>
        <v>41457</v>
      </c>
      <c r="L3" s="7">
        <f>C3</f>
        <v>41457</v>
      </c>
      <c r="M3" s="7">
        <f>C3</f>
        <v>41457</v>
      </c>
      <c r="N3" s="7">
        <f>C3</f>
        <v>41457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26" t="s">
        <v>20</v>
      </c>
      <c r="C6" s="10">
        <f>'[2]Southwest'!ED$13</f>
        <v>4052.68</v>
      </c>
      <c r="D6" s="10">
        <f>'[2]Southwest'!EE$13</f>
        <v>3050.85</v>
      </c>
      <c r="E6" s="10">
        <f>'[2]Southwest'!EF$13</f>
        <v>3264.87</v>
      </c>
      <c r="F6" s="10">
        <f>'[2]Southwest'!EG$13</f>
        <v>2606.32</v>
      </c>
      <c r="G6" s="10">
        <f>'[2]Southwest'!EH$13</f>
        <v>2583.56</v>
      </c>
      <c r="H6" s="10">
        <f>'[2]Southwest'!EI$13</f>
        <v>2362.92</v>
      </c>
      <c r="I6" s="10">
        <f>'[2]Southwest'!EJ$13</f>
        <v>2079.83</v>
      </c>
      <c r="J6" s="10">
        <f>'[2]Southwest'!EK$13</f>
        <v>2670.26</v>
      </c>
      <c r="K6" s="10">
        <f>'[2]Southwest'!EL$13</f>
        <v>2975.05</v>
      </c>
      <c r="L6" s="10">
        <f>'[2]Southwest'!EM$13</f>
        <v>2170.25</v>
      </c>
      <c r="M6" s="10">
        <f>'[2]Southwest'!EN$13</f>
        <v>3454.05</v>
      </c>
      <c r="N6" s="10">
        <f>'[2]Southwest'!EO$13</f>
        <v>2503.15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27" t="s">
        <v>21</v>
      </c>
      <c r="C7" s="10">
        <f>'[2]Southwest'!EP$13</f>
        <v>2084.87</v>
      </c>
      <c r="D7" s="10">
        <f>'[2]Southwest'!EQ$13</f>
        <v>2161.21</v>
      </c>
      <c r="E7" s="10">
        <f>'[2]Southwest'!ER$13</f>
        <v>3880.16</v>
      </c>
      <c r="F7" s="10">
        <f>'[2]Southwest'!ES$13</f>
        <v>1996.65</v>
      </c>
      <c r="G7" s="10">
        <f>'[2]Southwest'!ET$13</f>
        <v>1868.38</v>
      </c>
      <c r="H7" s="10">
        <f>'[2]Southwest'!EU$13</f>
        <v>1670.09</v>
      </c>
      <c r="I7" s="10">
        <f>'[2]Southwest'!EV$13</f>
        <v>1334.85</v>
      </c>
      <c r="J7" s="10">
        <f>'[2]Southwest'!EW$13</f>
        <v>1345.25</v>
      </c>
      <c r="K7" s="10">
        <f>'[2]Southwest'!EX$13</f>
        <v>1757.68</v>
      </c>
      <c r="L7" s="10">
        <f>'[2]Southwest'!EY$13</f>
        <v>1694.73</v>
      </c>
      <c r="M7" s="10">
        <f>'[2]Southwest'!EZ$13</f>
        <v>3183.79</v>
      </c>
      <c r="N7" s="10">
        <f>'[2]Southwest'!FA$13</f>
        <v>2390.18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8" t="s">
        <v>22</v>
      </c>
      <c r="C8" s="10">
        <f>'[2]Southwest'!FB$13</f>
        <v>2171.73</v>
      </c>
      <c r="D8" s="10">
        <f>'[2]Southwest'!FC$13</f>
        <v>2076.93</v>
      </c>
      <c r="E8" s="10">
        <f>'[2]Southwest'!FD$13</f>
        <v>2593.43</v>
      </c>
      <c r="F8" s="10">
        <f>'[2]Southwest'!FE$13</f>
        <v>1676.74</v>
      </c>
      <c r="G8" s="10">
        <f>'[2]Southwest'!FF$13</f>
        <v>3289.36</v>
      </c>
      <c r="H8" s="10">
        <f>'[2]Southwest'!FG$13</f>
        <v>1622.52</v>
      </c>
      <c r="I8" s="10">
        <f>'[2]Southwest'!FH$13</f>
        <v>1494.18</v>
      </c>
      <c r="J8" s="10">
        <f>'[2]Southwest'!FI$13</f>
        <v>1251.52</v>
      </c>
      <c r="K8" s="10">
        <f>'[2]Southwest'!FJ$13</f>
        <v>1536.36</v>
      </c>
      <c r="L8" s="10">
        <f>'[2]Southwest'!FK$13</f>
        <v>1894.48</v>
      </c>
      <c r="M8" s="10">
        <f>'[2]Southwest'!FL$13</f>
        <v>3642.41</v>
      </c>
      <c r="N8" s="10">
        <f>'[2]Southwest'!FM$13</f>
        <v>3148.5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9" t="s">
        <v>23</v>
      </c>
      <c r="C9" s="21">
        <f>AVERAGE(C6:C8)</f>
        <v>2769.7599999999998</v>
      </c>
      <c r="D9" s="21">
        <f aca="true" t="shared" si="0" ref="D9:N9">AVERAGE(D6:D8)</f>
        <v>2429.6633333333334</v>
      </c>
      <c r="E9" s="21">
        <f t="shared" si="0"/>
        <v>3246.153333333333</v>
      </c>
      <c r="F9" s="21">
        <f t="shared" si="0"/>
        <v>2093.2366666666667</v>
      </c>
      <c r="G9" s="21">
        <f t="shared" si="0"/>
        <v>2580.433333333334</v>
      </c>
      <c r="H9" s="21">
        <f t="shared" si="0"/>
        <v>1885.176666666667</v>
      </c>
      <c r="I9" s="21">
        <f t="shared" si="0"/>
        <v>1636.2866666666666</v>
      </c>
      <c r="J9" s="21">
        <f t="shared" si="0"/>
        <v>1755.676666666667</v>
      </c>
      <c r="K9" s="21">
        <f t="shared" si="0"/>
        <v>2089.6966666666667</v>
      </c>
      <c r="L9" s="21">
        <f t="shared" si="0"/>
        <v>1919.82</v>
      </c>
      <c r="M9" s="21">
        <f t="shared" si="0"/>
        <v>3426.75</v>
      </c>
      <c r="N9" s="21">
        <f t="shared" si="0"/>
        <v>2680.61</v>
      </c>
      <c r="O9" s="25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30" t="s">
        <v>24</v>
      </c>
      <c r="C10" s="23">
        <f>IF('[2]Southwest'!FN$13=0,"",'[2]Southwest'!FN$13)</f>
        <v>1980.78</v>
      </c>
      <c r="D10" s="23">
        <f>IF('[2]Southwest'!FO$13=0,"",'[2]Southwest'!FO$13)</f>
        <v>1676.26</v>
      </c>
      <c r="E10" s="23">
        <f>IF('[2]Southwest'!FP$13=0,"",'[2]Southwest'!FP$13)</f>
        <v>2377.8</v>
      </c>
      <c r="F10" s="23">
        <f>IF('[2]Southwest'!FQ$13=0,"",'[2]Southwest'!FQ$13)</f>
        <v>1640.32</v>
      </c>
      <c r="G10" s="23">
        <f>IF('[2]Southwest'!FR$13=0,"",'[2]Southwest'!FR$13)</f>
        <v>1616.63</v>
      </c>
      <c r="H10" s="23">
        <f>IF('[2]Southwest'!FS$13=0,"",'[2]Southwest'!FS$13)</f>
        <v>1593.17</v>
      </c>
      <c r="I10" s="23">
        <f>IF('[2]Southwest'!FT$13=0,"",'[2]Southwest'!FT$13)</f>
        <v>1602.69</v>
      </c>
      <c r="J10" s="23">
        <f>IF('[2]Southwest'!FU$13=0,"",'[2]Southwest'!FU$13)</f>
        <v>1261.07</v>
      </c>
      <c r="K10" s="23">
        <f>IF('[2]Southwest'!FV$13=0,"",'[2]Southwest'!FV$13)</f>
        <v>1525.38</v>
      </c>
      <c r="L10" s="23">
        <f>IF('[2]Southwest'!FW$13=0,"",'[2]Southwest'!FW$13)</f>
        <v>1739.96</v>
      </c>
      <c r="M10" s="23">
        <f>IF('[2]Southwest'!FX$13=0,"",'[2]Southwest'!FX$13)</f>
        <v>3098.56</v>
      </c>
      <c r="N10" s="23">
        <f>IF('[2]Southwest'!FY$13=0,"",'[2]Southwest'!FY$13)</f>
        <v>2190.68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0" t="s">
        <v>19</v>
      </c>
      <c r="C11" s="21">
        <f>IF(C10="","",C10-C9)</f>
        <v>-788.9799999999998</v>
      </c>
      <c r="D11" s="21">
        <f>IF(D10="","",D10-D9)</f>
        <v>-753.4033333333334</v>
      </c>
      <c r="E11" s="21">
        <f aca="true" t="shared" si="1" ref="E11:N11">IF(E10="","",E10-E9)</f>
        <v>-868.353333333333</v>
      </c>
      <c r="F11" s="21">
        <f t="shared" si="1"/>
        <v>-452.91666666666674</v>
      </c>
      <c r="G11" s="21">
        <f t="shared" si="1"/>
        <v>-963.8033333333337</v>
      </c>
      <c r="H11" s="21">
        <f t="shared" si="1"/>
        <v>-292.0066666666669</v>
      </c>
      <c r="I11" s="21">
        <f t="shared" si="1"/>
        <v>-33.59666666666658</v>
      </c>
      <c r="J11" s="21">
        <f t="shared" si="1"/>
        <v>-494.606666666667</v>
      </c>
      <c r="K11" s="21">
        <f t="shared" si="1"/>
        <v>-564.3166666666666</v>
      </c>
      <c r="L11" s="21">
        <f t="shared" si="1"/>
        <v>-179.8599999999999</v>
      </c>
      <c r="M11" s="21">
        <f t="shared" si="1"/>
        <v>-328.19000000000005</v>
      </c>
      <c r="N11" s="21">
        <f t="shared" si="1"/>
        <v>-489.9300000000003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1" t="s">
        <v>19</v>
      </c>
      <c r="C12" s="24">
        <f>IF(C10="","",C11/C9)</f>
        <v>-0.28485500548784004</v>
      </c>
      <c r="D12" s="24">
        <f>IF(D10="","",D11/D9)</f>
        <v>-0.3100854850946428</v>
      </c>
      <c r="E12" s="24">
        <f aca="true" t="shared" si="2" ref="E12:N12">IF(E10="","",E11/E9)</f>
        <v>-0.26750225394980304</v>
      </c>
      <c r="F12" s="24">
        <f t="shared" si="2"/>
        <v>-0.21637145664369856</v>
      </c>
      <c r="G12" s="24">
        <f t="shared" si="2"/>
        <v>-0.37350445015695044</v>
      </c>
      <c r="H12" s="24">
        <f t="shared" si="2"/>
        <v>-0.15489618125975824</v>
      </c>
      <c r="I12" s="24">
        <f t="shared" si="2"/>
        <v>-0.02053226207306783</v>
      </c>
      <c r="J12" s="24">
        <f t="shared" si="2"/>
        <v>-0.28171853967036464</v>
      </c>
      <c r="K12" s="24">
        <f t="shared" si="2"/>
        <v>-0.2700471679302737</v>
      </c>
      <c r="L12" s="24">
        <f t="shared" si="2"/>
        <v>-0.09368586638330673</v>
      </c>
      <c r="M12" s="24">
        <f t="shared" si="2"/>
        <v>-0.09577296271977823</v>
      </c>
      <c r="N12" s="24">
        <f t="shared" si="2"/>
        <v>-0.18276810129037804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1" t="str">
        <f aca="true" t="shared" si="3" ref="B16:C18">B6</f>
        <v>FY 11 Actual</v>
      </c>
      <c r="C16" s="12">
        <f t="shared" si="3"/>
        <v>4052.68</v>
      </c>
      <c r="D16" s="12">
        <f>C16+D6</f>
        <v>7103.53</v>
      </c>
      <c r="E16" s="12">
        <f aca="true" t="shared" si="4" ref="E16:N16">D16+E6</f>
        <v>10368.4</v>
      </c>
      <c r="F16" s="12">
        <f t="shared" si="4"/>
        <v>12974.72</v>
      </c>
      <c r="G16" s="12">
        <f t="shared" si="4"/>
        <v>15558.279999999999</v>
      </c>
      <c r="H16" s="12">
        <f t="shared" si="4"/>
        <v>17921.199999999997</v>
      </c>
      <c r="I16" s="12">
        <f t="shared" si="4"/>
        <v>20001.03</v>
      </c>
      <c r="J16" s="12">
        <f t="shared" si="4"/>
        <v>22671.29</v>
      </c>
      <c r="K16" s="12">
        <f t="shared" si="4"/>
        <v>25646.34</v>
      </c>
      <c r="L16" s="12">
        <f t="shared" si="4"/>
        <v>27816.59</v>
      </c>
      <c r="M16" s="12">
        <f t="shared" si="4"/>
        <v>31270.64</v>
      </c>
      <c r="N16" s="12">
        <f t="shared" si="4"/>
        <v>33773.79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1" t="str">
        <f t="shared" si="3"/>
        <v>FY 12 Actual</v>
      </c>
      <c r="C17" s="12">
        <f t="shared" si="3"/>
        <v>2084.87</v>
      </c>
      <c r="D17" s="12">
        <f>C17+D7</f>
        <v>4246.08</v>
      </c>
      <c r="E17" s="12">
        <f aca="true" t="shared" si="5" ref="E17:N18">D17+E7</f>
        <v>8126.24</v>
      </c>
      <c r="F17" s="12">
        <f t="shared" si="5"/>
        <v>10122.89</v>
      </c>
      <c r="G17" s="12">
        <f t="shared" si="5"/>
        <v>11991.27</v>
      </c>
      <c r="H17" s="12">
        <f t="shared" si="5"/>
        <v>13661.36</v>
      </c>
      <c r="I17" s="12">
        <f t="shared" si="5"/>
        <v>14996.210000000001</v>
      </c>
      <c r="J17" s="12">
        <f t="shared" si="5"/>
        <v>16341.460000000001</v>
      </c>
      <c r="K17" s="12">
        <f t="shared" si="5"/>
        <v>18099.14</v>
      </c>
      <c r="L17" s="12">
        <f t="shared" si="5"/>
        <v>19793.87</v>
      </c>
      <c r="M17" s="12">
        <f t="shared" si="5"/>
        <v>22977.66</v>
      </c>
      <c r="N17" s="12">
        <f t="shared" si="5"/>
        <v>25367.84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1" t="str">
        <f t="shared" si="3"/>
        <v>FY 13 Actual</v>
      </c>
      <c r="C18" s="19">
        <f t="shared" si="3"/>
        <v>2171.73</v>
      </c>
      <c r="D18" s="12">
        <f>C18+D8</f>
        <v>4248.66</v>
      </c>
      <c r="E18" s="19">
        <f t="shared" si="5"/>
        <v>6842.09</v>
      </c>
      <c r="F18" s="19">
        <f t="shared" si="5"/>
        <v>8518.83</v>
      </c>
      <c r="G18" s="19">
        <f t="shared" si="5"/>
        <v>11808.19</v>
      </c>
      <c r="H18" s="19">
        <f t="shared" si="5"/>
        <v>13430.710000000001</v>
      </c>
      <c r="I18" s="19">
        <f t="shared" si="5"/>
        <v>14924.890000000001</v>
      </c>
      <c r="J18" s="19">
        <f t="shared" si="5"/>
        <v>16176.410000000002</v>
      </c>
      <c r="K18" s="19">
        <f t="shared" si="5"/>
        <v>17712.77</v>
      </c>
      <c r="L18" s="19">
        <f t="shared" si="5"/>
        <v>19607.25</v>
      </c>
      <c r="M18" s="19">
        <f t="shared" si="5"/>
        <v>23249.66</v>
      </c>
      <c r="N18" s="19">
        <f t="shared" si="5"/>
        <v>26398.16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0" t="str">
        <f>B9</f>
        <v>AVG FY 11 - 13</v>
      </c>
      <c r="C19" s="21">
        <f>AVERAGE(C16:C18)</f>
        <v>2769.7599999999998</v>
      </c>
      <c r="D19" s="21">
        <f aca="true" t="shared" si="6" ref="D19:N19">AVERAGE(D16:D18)</f>
        <v>5199.423333333333</v>
      </c>
      <c r="E19" s="21">
        <f t="shared" si="6"/>
        <v>8445.576666666666</v>
      </c>
      <c r="F19" s="21">
        <f t="shared" si="6"/>
        <v>10538.813333333334</v>
      </c>
      <c r="G19" s="21">
        <f t="shared" si="6"/>
        <v>13119.246666666666</v>
      </c>
      <c r="H19" s="21">
        <f t="shared" si="6"/>
        <v>15004.423333333332</v>
      </c>
      <c r="I19" s="21">
        <f t="shared" si="6"/>
        <v>16640.71</v>
      </c>
      <c r="J19" s="21">
        <f t="shared" si="6"/>
        <v>18396.38666666667</v>
      </c>
      <c r="K19" s="21">
        <f t="shared" si="6"/>
        <v>20486.083333333332</v>
      </c>
      <c r="L19" s="21">
        <f t="shared" si="6"/>
        <v>22405.903333333332</v>
      </c>
      <c r="M19" s="21">
        <f t="shared" si="6"/>
        <v>25832.653333333335</v>
      </c>
      <c r="N19" s="21">
        <f t="shared" si="6"/>
        <v>28513.263333333336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2" t="str">
        <f>B10</f>
        <v>FY 14 Actual</v>
      </c>
      <c r="C20" s="23">
        <f>C10</f>
        <v>1980.78</v>
      </c>
      <c r="D20" s="23">
        <f>IF(D10="","",C20+D10)</f>
        <v>3657.04</v>
      </c>
      <c r="E20" s="23">
        <f aca="true" t="shared" si="7" ref="E20:N20">IF(E10="","",D20+E10)</f>
        <v>6034.84</v>
      </c>
      <c r="F20" s="23">
        <f t="shared" si="7"/>
        <v>7675.16</v>
      </c>
      <c r="G20" s="23">
        <f t="shared" si="7"/>
        <v>9291.79</v>
      </c>
      <c r="H20" s="23">
        <f t="shared" si="7"/>
        <v>10884.960000000001</v>
      </c>
      <c r="I20" s="23">
        <f t="shared" si="7"/>
        <v>12487.650000000001</v>
      </c>
      <c r="J20" s="23">
        <f t="shared" si="7"/>
        <v>13748.720000000001</v>
      </c>
      <c r="K20" s="23">
        <f t="shared" si="7"/>
        <v>15274.100000000002</v>
      </c>
      <c r="L20" s="23">
        <f t="shared" si="7"/>
        <v>17014.06</v>
      </c>
      <c r="M20" s="23">
        <f t="shared" si="7"/>
        <v>20112.620000000003</v>
      </c>
      <c r="N20" s="23">
        <f t="shared" si="7"/>
        <v>22303.300000000003</v>
      </c>
      <c r="O20" s="2"/>
      <c r="P20" s="14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0" t="s">
        <v>19</v>
      </c>
      <c r="C21" s="21">
        <f>IF(C20=0,"",C20-C19)</f>
        <v>-788.9799999999998</v>
      </c>
      <c r="D21" s="21">
        <f>IF(D20="","",D20-D19)</f>
        <v>-1542.3833333333332</v>
      </c>
      <c r="E21" s="21">
        <f aca="true" t="shared" si="8" ref="E21:N21">IF(E20="","",E20-E19)</f>
        <v>-2410.7366666666658</v>
      </c>
      <c r="F21" s="21">
        <f t="shared" si="8"/>
        <v>-2863.6533333333336</v>
      </c>
      <c r="G21" s="21">
        <f t="shared" si="8"/>
        <v>-3827.456666666665</v>
      </c>
      <c r="H21" s="21">
        <f t="shared" si="8"/>
        <v>-4119.463333333331</v>
      </c>
      <c r="I21" s="21">
        <f t="shared" si="8"/>
        <v>-4153.059999999998</v>
      </c>
      <c r="J21" s="21">
        <f t="shared" si="8"/>
        <v>-4647.666666666668</v>
      </c>
      <c r="K21" s="21">
        <f t="shared" si="8"/>
        <v>-5211.98333333333</v>
      </c>
      <c r="L21" s="21">
        <f t="shared" si="8"/>
        <v>-5391.8433333333305</v>
      </c>
      <c r="M21" s="21">
        <f t="shared" si="8"/>
        <v>-5720.033333333333</v>
      </c>
      <c r="N21" s="21">
        <f t="shared" si="8"/>
        <v>-6209.963333333333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1" t="s">
        <v>19</v>
      </c>
      <c r="C22" s="24">
        <f>IF(C20=0,"",C21/C19)</f>
        <v>-0.28485500548784004</v>
      </c>
      <c r="D22" s="24">
        <f>IF(D20="","",D21/D19)</f>
        <v>-0.2966450766655533</v>
      </c>
      <c r="E22" s="24">
        <f aca="true" t="shared" si="9" ref="E22:N22">IF(E20="","",E21/E19)</f>
        <v>-0.2854437016931545</v>
      </c>
      <c r="F22" s="24">
        <f t="shared" si="9"/>
        <v>-0.2717244572760248</v>
      </c>
      <c r="G22" s="24">
        <f t="shared" si="9"/>
        <v>-0.2917436316211245</v>
      </c>
      <c r="H22" s="24">
        <f t="shared" si="9"/>
        <v>-0.2745499271659223</v>
      </c>
      <c r="I22" s="24">
        <f t="shared" si="9"/>
        <v>-0.24957228387490665</v>
      </c>
      <c r="J22" s="24">
        <f t="shared" si="9"/>
        <v>-0.2526401923856062</v>
      </c>
      <c r="K22" s="24">
        <f t="shared" si="9"/>
        <v>-0.2544158025976983</v>
      </c>
      <c r="L22" s="24">
        <f t="shared" si="9"/>
        <v>-0.24064387197957193</v>
      </c>
      <c r="M22" s="24">
        <f t="shared" si="9"/>
        <v>-0.22142647367750062</v>
      </c>
      <c r="N22" s="24">
        <f t="shared" si="9"/>
        <v>-0.21779209418213438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3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2011-05-10T14:56:15Z</cp:lastPrinted>
  <dcterms:created xsi:type="dcterms:W3CDTF">2003-12-05T13:40:19Z</dcterms:created>
  <dcterms:modified xsi:type="dcterms:W3CDTF">2014-07-08T20:00:35Z</dcterms:modified>
  <cp:category/>
  <cp:version/>
  <cp:contentType/>
  <cp:contentStatus/>
</cp:coreProperties>
</file>