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170" windowHeight="5865" activeTab="0"/>
  </bookViews>
  <sheets>
    <sheet name="Town Report" sheetId="1" r:id="rId1"/>
  </sheets>
  <externalReferences>
    <externalReference r:id="rId4"/>
    <externalReference r:id="rId5"/>
  </externalReferences>
  <definedNames>
    <definedName name="_xlnm.Print_Area" localSheetId="0">'Town Report'!$B$1:$N$51</definedName>
  </definedNames>
  <calcPr fullCalcOnLoad="1"/>
</workbook>
</file>

<file path=xl/sharedStrings.xml><?xml version="1.0" encoding="utf-8"?>
<sst xmlns="http://schemas.openxmlformats.org/spreadsheetml/2006/main" count="42" uniqueCount="25">
  <si>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</si>
  <si>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</si>
  <si>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</si>
  <si>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</si>
  <si>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</si>
  <si>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</si>
  <si>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</si>
  <si>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</si>
  <si>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</si>
  <si>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</si>
  <si>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</si>
  <si>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</si>
  <si>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Tonnage by Month</t>
  </si>
  <si>
    <t>Fiscal Year</t>
  </si>
  <si>
    <t>Cumulative Tonnage by Fiscal Year</t>
  </si>
  <si>
    <t xml:space="preserve">  </t>
  </si>
  <si>
    <t>Minimum Commitment</t>
  </si>
  <si>
    <t>Tons</t>
  </si>
  <si>
    <t>Minimum Annual Commitment:</t>
  </si>
  <si>
    <t>Deviation from AVG</t>
  </si>
  <si>
    <t>FY 10 Actual</t>
  </si>
  <si>
    <t>FY 11 Actual</t>
  </si>
  <si>
    <t>FY 12 Actual</t>
  </si>
  <si>
    <t>AVG FY 10 - 12</t>
  </si>
  <si>
    <t>FY 13 Actual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</si>
</sst>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mm/dd/yy"/>
    <numFmt numFmtId="169" formatCode="0.0"/>
    <numFmt numFmtId="170" formatCode="_(* #,##0.000_);_(* \(#,##0.000\);_(* &quot;-&quot;??_);_(@_)"/>
    <numFmt numFmtId="171" formatCode="_(* #,##0.0_);_(* \(#,##0.0\);_(* &quot;-&quot;?_);_(@_)"/>
    <numFmt numFmtId="172" formatCode="_(* #,##0.0000_);_(* \(#,##0.0000\);_(* &quot;-&quot;??_);_(@_)"/>
    <numFmt numFmtId="173" formatCode="_(* #,##0.00000_);_(* \(#,##0.00000\);_(* &quot;-&quot;??_);_(@_)"/>
    <numFmt numFmtId="174" formatCode="_(* #,##0.000000_);_(* \(#,##0.000000\);_(* &quot;-&quot;??_);_(@_)"/>
    <numFmt numFmtId="175" formatCode="_(* #,##0.0000000_);_(* \(#,##0.0000000\);_(* &quot;-&quot;??_);_(@_)"/>
    <numFmt numFmtId="176" formatCode="mmmm\-yy"/>
    <numFmt numFmtId="177" formatCode="m&quot;/&quot;dd&quot;/&quot;yy"/>
    <numFmt numFmtId="178" formatCode="hh&quot;:&quot;mm\ AM/PM"/>
    <numFmt numFmtId="179" formatCode="#,##0.00_);\-#,##0.00"/>
    <numFmt numFmtId="180" formatCode="#,##0.0"/>
    <numFmt numFmtId="181" formatCode="###0"/>
    <numFmt numFmtId="182" formatCode="\+#,##0"/>
    <numFmt numFmtId="183" formatCode="#,##0.#####"/>
    <numFmt numFmtId="184" formatCode="mm/dd/yyyy"/>
    <numFmt numFmtId="185" formatCode="mm/dd/yy\ hh:mm\ AM/PM"/>
    <numFmt numFmtId="186" formatCode="mmm"/>
    <numFmt numFmtId="187" formatCode="mm\-dd\-yy"/>
    <numFmt numFmtId="188" formatCode="mmm\-dd\-yyyy"/>
    <numFmt numFmtId="189" formatCode="dd\ mmmm\,\ yyyy"/>
    <numFmt numFmtId="190" formatCode="mm\.dd\.yy"/>
    <numFmt numFmtId="191" formatCode="mmmm\ dd\,\ yyyy"/>
    <numFmt numFmtId="192" formatCode="mm/dd/yy\ hh:mm:ss"/>
    <numFmt numFmtId="193" formatCode="hh:mm\ AM/PM"/>
    <numFmt numFmtId="194" formatCode="hh:mm:ss"/>
    <numFmt numFmtId="195" formatCode="hh:mm"/>
    <numFmt numFmtId="196" formatCode="0.00000"/>
    <numFmt numFmtId="197" formatCode="_(* #,##0.00_);_(* \(#,##0.00\);_(* &quot;-&quot;_);_(@_)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General_)"/>
    <numFmt numFmtId="207" formatCode="#,##0.000_);\(#,##0.000\)"/>
    <numFmt numFmtId="208" formatCode="#,##0.0_);\(#,##0.0\)"/>
    <numFmt numFmtId="209" formatCode="0.000%"/>
    <numFmt numFmtId="210" formatCode="0.0000%"/>
    <numFmt numFmtId="211" formatCode="0.00000%"/>
    <numFmt numFmtId="212" formatCode="0.000000%"/>
    <numFmt numFmtId="213" formatCode="0.00000000000000000%"/>
    <numFmt numFmtId="214" formatCode="00"/>
    <numFmt numFmtId="215" formatCode="_(* #,##0.0_);_(* \(#,##0.0\);_(* &quot;-&quot;_);_(@_)"/>
    <numFmt numFmtId="216" formatCode="#,##0.0000_);\(#,##0.0000\)"/>
    <numFmt numFmtId="217" formatCode="mmm\-yyyy"/>
    <numFmt numFmtId="218" formatCode="#,##0.000"/>
    <numFmt numFmtId="219" formatCode="m"/>
    <numFmt numFmtId="220" formatCode="mm"/>
    <numFmt numFmtId="221" formatCode="##0.0_%\);\(##0.0%\)"/>
    <numFmt numFmtId="222" formatCode="##0.0%;\(##0.0%\)"/>
    <numFmt numFmtId="223" formatCode="##0%;\(##0%\)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5.5"/>
      <color indexed="8"/>
      <name val="Arial"/>
      <family val="2"/>
    </font>
    <font>
      <sz val="10"/>
      <color indexed="8"/>
      <name val="Arial"/>
      <family val="2"/>
    </font>
    <font>
      <sz val="2.9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4" fillId="0" borderId="0" xfId="0" applyNumberFormat="1" applyFont="1" applyFill="1" applyAlignment="1">
      <alignment horizontal="left" vertical="top"/>
    </xf>
    <xf numFmtId="3" fontId="4" fillId="0" borderId="0" xfId="0" applyNumberFormat="1" applyFont="1" applyFill="1" applyAlignment="1">
      <alignment horizontal="center" vertical="top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37" fontId="0" fillId="0" borderId="11" xfId="4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7" fontId="0" fillId="0" borderId="10" xfId="42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9" fontId="0" fillId="0" borderId="0" xfId="0" applyNumberFormat="1" applyFill="1" applyAlignment="1">
      <alignment/>
    </xf>
    <xf numFmtId="0" fontId="6" fillId="0" borderId="12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37" fontId="0" fillId="0" borderId="0" xfId="0" applyNumberFormat="1" applyAlignment="1">
      <alignment/>
    </xf>
    <xf numFmtId="0" fontId="7" fillId="0" borderId="0" xfId="0" applyFont="1" applyFill="1" applyBorder="1" applyAlignment="1">
      <alignment/>
    </xf>
    <xf numFmtId="0" fontId="0" fillId="0" borderId="13" xfId="0" applyFont="1" applyFill="1" applyBorder="1" applyAlignment="1">
      <alignment vertical="center"/>
    </xf>
    <xf numFmtId="37" fontId="0" fillId="0" borderId="13" xfId="42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37" fontId="0" fillId="0" borderId="14" xfId="42" applyNumberFormat="1" applyFont="1" applyFill="1" applyBorder="1" applyAlignment="1">
      <alignment vertical="center"/>
    </xf>
    <xf numFmtId="0" fontId="0" fillId="32" borderId="13" xfId="0" applyFont="1" applyFill="1" applyBorder="1" applyAlignment="1">
      <alignment vertical="center"/>
    </xf>
    <xf numFmtId="37" fontId="0" fillId="32" borderId="13" xfId="42" applyNumberFormat="1" applyFont="1" applyFill="1" applyBorder="1" applyAlignment="1">
      <alignment vertical="center"/>
    </xf>
    <xf numFmtId="223" fontId="0" fillId="0" borderId="10" xfId="42" applyNumberFormat="1" applyFont="1" applyFill="1" applyBorder="1" applyAlignment="1">
      <alignment vertical="center"/>
    </xf>
    <xf numFmtId="37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3" fontId="4" fillId="0" borderId="0" xfId="0" applyNumberFormat="1" applyFont="1" applyFill="1" applyAlignment="1">
      <alignment horizontal="righ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5"/>
          <c:y val="0"/>
          <c:w val="0.9195"/>
          <c:h val="0.9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'Town Report'!$B$16</c:f>
              <c:strCache>
                <c:ptCount val="1"/>
                <c:pt idx="0">
                  <c:v>FY 10 Actual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'Town Report'!$C$15:$N$15</c:f>
              <c:strCache/>
            </c:strRef>
          </c:cat>
          <c:val>
            <c:numRef>
              <c:f>'Town Report'!$C$16:$N$16</c:f>
              <c:numCache/>
            </c:numRef>
          </c:val>
        </c:ser>
        <c:ser>
          <c:idx val="1"/>
          <c:order val="1"/>
          <c:tx>
            <c:strRef>
              <c:f>'Town Report'!$B$17</c:f>
              <c:strCache>
                <c:ptCount val="1"/>
                <c:pt idx="0">
                  <c:v>FY 11 Actual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'Town Report'!$C$15:$N$15</c:f>
              <c:strCache/>
            </c:strRef>
          </c:cat>
          <c:val>
            <c:numRef>
              <c:f>'Town Report'!$C$17:$N$17</c:f>
              <c:numCache/>
            </c:numRef>
          </c:val>
        </c:ser>
        <c:ser>
          <c:idx val="2"/>
          <c:order val="2"/>
          <c:tx>
            <c:strRef>
              <c:f>'Town Report'!$B$18</c:f>
              <c:strCache>
                <c:ptCount val="1"/>
                <c:pt idx="0">
                  <c:v>FY 12 Actual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'Town Report'!$C$15:$N$15</c:f>
              <c:strCache/>
            </c:strRef>
          </c:cat>
          <c:val>
            <c:numRef>
              <c:f>'Town Report'!$C$18:$N$18</c:f>
              <c:numCache/>
            </c:numRef>
          </c:val>
        </c:ser>
        <c:ser>
          <c:idx val="4"/>
          <c:order val="3"/>
          <c:tx>
            <c:strRef>
              <c:f>'Town Report'!$B$20</c:f>
              <c:strCache>
                <c:ptCount val="1"/>
                <c:pt idx="0">
                  <c:v>FY 13 Actual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'Town Report'!$C$15:$N$15</c:f>
              <c:strCache/>
            </c:strRef>
          </c:cat>
          <c:val>
            <c:numRef>
              <c:f>'Town Report'!$C$20:$N$20</c:f>
              <c:numCache/>
            </c:numRef>
          </c:val>
        </c:ser>
        <c:gapWidth val="180"/>
        <c:axId val="37160038"/>
        <c:axId val="66004887"/>
      </c:barChart>
      <c:lineChart>
        <c:grouping val="standard"/>
        <c:varyColors val="0"/>
        <c:ser>
          <c:idx val="3"/>
          <c:order val="4"/>
          <c:tx>
            <c:strRef>
              <c:f>'Town Report'!$B$3</c:f>
              <c:strCache>
                <c:ptCount val="1"/>
                <c:pt idx="0">
                  <c:v>Minimum Commitment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'Town Report'!$C$3:$N$3</c:f>
              <c:numCache/>
            </c:numRef>
          </c:val>
          <c:smooth val="0"/>
        </c:ser>
        <c:ser>
          <c:idx val="5"/>
          <c:order val="5"/>
          <c:tx>
            <c:strRef>
              <c:f>'Town Report'!$B$19</c:f>
              <c:strCache>
                <c:ptCount val="1"/>
                <c:pt idx="0">
                  <c:v>AVG FY 10 - 12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val>
            <c:numRef>
              <c:f>'Town Report'!$C$19:$N$19</c:f>
              <c:numCache/>
            </c:numRef>
          </c:val>
          <c:smooth val="0"/>
        </c:ser>
        <c:axId val="37160038"/>
        <c:axId val="66004887"/>
      </c:lineChart>
      <c:catAx>
        <c:axId val="37160038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04887"/>
        <c:crosses val="autoZero"/>
        <c:auto val="1"/>
        <c:lblOffset val="100"/>
        <c:tickLblSkip val="1"/>
        <c:noMultiLvlLbl val="0"/>
      </c:catAx>
      <c:valAx>
        <c:axId val="660048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600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45"/>
          <c:y val="0.04125"/>
          <c:w val="0.226"/>
          <c:h val="0.3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24</xdr:row>
      <xdr:rowOff>9525</xdr:rowOff>
    </xdr:from>
    <xdr:to>
      <xdr:col>14</xdr:col>
      <xdr:colOff>9525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619125" y="5629275"/>
        <a:ext cx="72961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nnageReports\TownMinCommitRpts\TownMinCommitMonthYe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onnageReports\Data%20Base\TonnageDataBase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Year"/>
    </sheetNames>
    <sheetDataSet>
      <sheetData sheetId="0">
        <row r="3">
          <cell r="A3" t="str">
            <v>June</v>
          </cell>
          <cell r="B3">
            <v>2014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SWS"/>
      <sheetName val="Southeast"/>
      <sheetName val="Southwest"/>
      <sheetName val="Mid-CT"/>
      <sheetName val="Wallingford"/>
      <sheetName val="Bridgeport"/>
      <sheetName val="MoYr"/>
    </sheetNames>
    <sheetDataSet>
      <sheetData sheetId="2">
        <row r="20">
          <cell r="B20" t="str">
            <v>Woodbridge</v>
          </cell>
          <cell r="F20">
            <v>3641</v>
          </cell>
          <cell r="ED20">
            <v>288.57</v>
          </cell>
          <cell r="EE20">
            <v>246.69</v>
          </cell>
          <cell r="EF20">
            <v>309.37</v>
          </cell>
          <cell r="EG20">
            <v>252.08</v>
          </cell>
          <cell r="EH20">
            <v>257.95</v>
          </cell>
          <cell r="EI20">
            <v>281.45</v>
          </cell>
          <cell r="EJ20">
            <v>172.07</v>
          </cell>
          <cell r="EK20">
            <v>201.87</v>
          </cell>
          <cell r="EL20">
            <v>314.78</v>
          </cell>
          <cell r="EM20">
            <v>242.53</v>
          </cell>
          <cell r="EN20">
            <v>293.91</v>
          </cell>
          <cell r="EO20">
            <v>307.93</v>
          </cell>
          <cell r="EP20">
            <v>254.2</v>
          </cell>
          <cell r="EQ20">
            <v>295.66</v>
          </cell>
          <cell r="ER20">
            <v>299.89</v>
          </cell>
          <cell r="ES20">
            <v>254.99</v>
          </cell>
          <cell r="ET20">
            <v>240.92</v>
          </cell>
          <cell r="EU20">
            <v>280.6</v>
          </cell>
          <cell r="EV20">
            <v>246.43</v>
          </cell>
          <cell r="EW20">
            <v>176.52</v>
          </cell>
          <cell r="EX20">
            <v>233.13</v>
          </cell>
          <cell r="EY20">
            <v>230.08</v>
          </cell>
          <cell r="EZ20">
            <v>241.15</v>
          </cell>
          <cell r="FA20">
            <v>259.66</v>
          </cell>
          <cell r="FB20">
            <v>238.46</v>
          </cell>
          <cell r="FC20">
            <v>269.22</v>
          </cell>
          <cell r="FD20">
            <v>213.06</v>
          </cell>
          <cell r="FE20">
            <v>245.75</v>
          </cell>
          <cell r="FF20">
            <v>266.56</v>
          </cell>
          <cell r="FG20">
            <v>245.32</v>
          </cell>
          <cell r="FH20">
            <v>232.33</v>
          </cell>
          <cell r="FI20">
            <v>184.74</v>
          </cell>
          <cell r="FJ20">
            <v>216.77</v>
          </cell>
          <cell r="FK20">
            <v>241.83</v>
          </cell>
          <cell r="FL20">
            <v>225.75</v>
          </cell>
          <cell r="FM20">
            <v>243.27</v>
          </cell>
          <cell r="FN20">
            <v>277.37</v>
          </cell>
          <cell r="FO20">
            <v>236.4</v>
          </cell>
          <cell r="FP20">
            <v>230.61</v>
          </cell>
          <cell r="FQ20">
            <v>210.71</v>
          </cell>
          <cell r="FR20">
            <v>201.99</v>
          </cell>
          <cell r="FS20">
            <v>251.66</v>
          </cell>
          <cell r="FT20">
            <v>216.98</v>
          </cell>
          <cell r="FU20">
            <v>135.71</v>
          </cell>
          <cell r="FV20">
            <v>180.05</v>
          </cell>
          <cell r="FW20">
            <v>263.07</v>
          </cell>
          <cell r="FX20">
            <v>244.38</v>
          </cell>
          <cell r="FY20">
            <v>235.78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16.8515625" style="0" customWidth="1"/>
    <col min="3" max="14" width="7.7109375" style="0" customWidth="1"/>
  </cols>
  <sheetData>
    <row r="1" spans="1:24" ht="24.75" customHeight="1">
      <c r="A1" s="3"/>
      <c r="B1" s="28" t="str">
        <f>CONCATENATE('[2]Southwest'!$B$20," MSW - ",'[1]MonthYear'!$A$3," ",'[1]MonthYear'!$B$3)</f>
        <v>Woodbridge MSW - June 2014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.75">
      <c r="A2" s="3"/>
      <c r="B2" s="31" t="s">
        <v>18</v>
      </c>
      <c r="C2" s="31"/>
      <c r="D2" s="31"/>
      <c r="E2" s="31"/>
      <c r="F2" s="31"/>
      <c r="G2" s="31"/>
      <c r="H2" s="31"/>
      <c r="I2" s="31">
        <f>C3</f>
        <v>3641</v>
      </c>
      <c r="J2" s="31"/>
      <c r="K2" s="4" t="s">
        <v>17</v>
      </c>
      <c r="L2" s="5"/>
      <c r="M2" s="5"/>
      <c r="N2" s="5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2.75">
      <c r="A3" s="3"/>
      <c r="B3" s="6" t="s">
        <v>16</v>
      </c>
      <c r="C3" s="7">
        <f>'[2]Southwest'!$F$20</f>
        <v>3641</v>
      </c>
      <c r="D3" s="7">
        <f>C3</f>
        <v>3641</v>
      </c>
      <c r="E3" s="7">
        <f>C3</f>
        <v>3641</v>
      </c>
      <c r="F3" s="7">
        <f>C3</f>
        <v>3641</v>
      </c>
      <c r="G3" s="7">
        <f>C3</f>
        <v>3641</v>
      </c>
      <c r="H3" s="7">
        <f>C3</f>
        <v>3641</v>
      </c>
      <c r="I3" s="7">
        <f>C3</f>
        <v>3641</v>
      </c>
      <c r="J3" s="7">
        <f>C3</f>
        <v>3641</v>
      </c>
      <c r="K3" s="7">
        <f>C3</f>
        <v>3641</v>
      </c>
      <c r="L3" s="7">
        <f>C3</f>
        <v>3641</v>
      </c>
      <c r="M3" s="7">
        <f>C3</f>
        <v>3641</v>
      </c>
      <c r="N3" s="7">
        <f>C3</f>
        <v>3641</v>
      </c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24.75" customHeight="1">
      <c r="A4" s="3"/>
      <c r="B4" s="29" t="s">
        <v>12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s="1" customFormat="1" ht="19.5" customHeight="1">
      <c r="A5" s="3"/>
      <c r="B5" s="8" t="s">
        <v>13</v>
      </c>
      <c r="C5" s="9" t="s">
        <v>0</v>
      </c>
      <c r="D5" s="9" t="s">
        <v>1</v>
      </c>
      <c r="E5" s="9" t="s">
        <v>2</v>
      </c>
      <c r="F5" s="9" t="s">
        <v>3</v>
      </c>
      <c r="G5" s="9" t="s">
        <v>4</v>
      </c>
      <c r="H5" s="9" t="s">
        <v>5</v>
      </c>
      <c r="I5" s="9" t="s">
        <v>6</v>
      </c>
      <c r="J5" s="9" t="s">
        <v>7</v>
      </c>
      <c r="K5" s="9" t="s">
        <v>8</v>
      </c>
      <c r="L5" s="9" t="s">
        <v>9</v>
      </c>
      <c r="M5" s="9" t="s">
        <v>10</v>
      </c>
      <c r="N5" s="9" t="s">
        <v>11</v>
      </c>
      <c r="O5" s="2"/>
      <c r="P5" s="3"/>
      <c r="Q5" s="3"/>
      <c r="R5" s="3"/>
      <c r="S5" s="3"/>
      <c r="T5" s="3"/>
      <c r="U5" s="3"/>
      <c r="V5" s="3"/>
      <c r="W5" s="3"/>
      <c r="X5" s="3"/>
    </row>
    <row r="6" spans="1:24" ht="18" customHeight="1">
      <c r="A6" s="3"/>
      <c r="B6" s="10" t="s">
        <v>20</v>
      </c>
      <c r="C6" s="11">
        <f>'[2]Southwest'!ED$20</f>
        <v>288.57</v>
      </c>
      <c r="D6" s="11">
        <f>'[2]Southwest'!EE$20</f>
        <v>246.69</v>
      </c>
      <c r="E6" s="11">
        <f>'[2]Southwest'!EF$20</f>
        <v>309.37</v>
      </c>
      <c r="F6" s="11">
        <f>'[2]Southwest'!EG$20</f>
        <v>252.08</v>
      </c>
      <c r="G6" s="11">
        <f>'[2]Southwest'!EH$20</f>
        <v>257.95</v>
      </c>
      <c r="H6" s="11">
        <f>'[2]Southwest'!EI$20</f>
        <v>281.45</v>
      </c>
      <c r="I6" s="11">
        <f>'[2]Southwest'!EJ$20</f>
        <v>172.07</v>
      </c>
      <c r="J6" s="11">
        <f>'[2]Southwest'!EK$20</f>
        <v>201.87</v>
      </c>
      <c r="K6" s="11">
        <f>'[2]Southwest'!EL$20</f>
        <v>314.78</v>
      </c>
      <c r="L6" s="11">
        <f>'[2]Southwest'!EM$20</f>
        <v>242.53</v>
      </c>
      <c r="M6" s="11">
        <f>'[2]Southwest'!EN$20</f>
        <v>293.91</v>
      </c>
      <c r="N6" s="11">
        <f>'[2]Southwest'!EO$20</f>
        <v>307.93</v>
      </c>
      <c r="O6" s="2"/>
      <c r="P6" s="3"/>
      <c r="Q6" s="3"/>
      <c r="R6" s="3"/>
      <c r="S6" s="3"/>
      <c r="T6" s="3"/>
      <c r="U6" s="3"/>
      <c r="V6" s="3"/>
      <c r="W6" s="2"/>
      <c r="X6" s="2"/>
    </row>
    <row r="7" spans="1:24" ht="18" customHeight="1">
      <c r="A7" s="3"/>
      <c r="B7" s="12" t="s">
        <v>21</v>
      </c>
      <c r="C7" s="11">
        <f>'[2]Southwest'!EP$20</f>
        <v>254.2</v>
      </c>
      <c r="D7" s="11">
        <f>'[2]Southwest'!EQ$20</f>
        <v>295.66</v>
      </c>
      <c r="E7" s="11">
        <f>'[2]Southwest'!ER$20</f>
        <v>299.89</v>
      </c>
      <c r="F7" s="11">
        <f>'[2]Southwest'!ES$20</f>
        <v>254.99</v>
      </c>
      <c r="G7" s="11">
        <f>'[2]Southwest'!ET$20</f>
        <v>240.92</v>
      </c>
      <c r="H7" s="11">
        <f>'[2]Southwest'!EU$20</f>
        <v>280.6</v>
      </c>
      <c r="I7" s="11">
        <f>'[2]Southwest'!EV$20</f>
        <v>246.43</v>
      </c>
      <c r="J7" s="11">
        <f>'[2]Southwest'!EW$20</f>
        <v>176.52</v>
      </c>
      <c r="K7" s="11">
        <f>'[2]Southwest'!EX$20</f>
        <v>233.13</v>
      </c>
      <c r="L7" s="11">
        <f>'[2]Southwest'!EY$20</f>
        <v>230.08</v>
      </c>
      <c r="M7" s="11">
        <f>'[2]Southwest'!EZ$20</f>
        <v>241.15</v>
      </c>
      <c r="N7" s="11">
        <f>'[2]Southwest'!FA$20</f>
        <v>259.66</v>
      </c>
      <c r="O7" s="2"/>
      <c r="P7" s="3"/>
      <c r="Q7" s="3"/>
      <c r="R7" s="3"/>
      <c r="S7" s="3"/>
      <c r="T7" s="3"/>
      <c r="U7" s="3"/>
      <c r="V7" s="3"/>
      <c r="W7" s="2"/>
      <c r="X7" s="2"/>
    </row>
    <row r="8" spans="1:24" ht="18" customHeight="1" thickBot="1">
      <c r="A8" s="3"/>
      <c r="B8" s="20" t="s">
        <v>22</v>
      </c>
      <c r="C8" s="11">
        <f>'[2]Southwest'!FB$20</f>
        <v>238.46</v>
      </c>
      <c r="D8" s="11">
        <f>'[2]Southwest'!FC$20</f>
        <v>269.22</v>
      </c>
      <c r="E8" s="11">
        <f>'[2]Southwest'!FD$20</f>
        <v>213.06</v>
      </c>
      <c r="F8" s="11">
        <f>'[2]Southwest'!FE$20</f>
        <v>245.75</v>
      </c>
      <c r="G8" s="11">
        <f>'[2]Southwest'!FF$20</f>
        <v>266.56</v>
      </c>
      <c r="H8" s="11">
        <f>'[2]Southwest'!FG$20</f>
        <v>245.32</v>
      </c>
      <c r="I8" s="11">
        <f>'[2]Southwest'!FH$20</f>
        <v>232.33</v>
      </c>
      <c r="J8" s="11">
        <f>'[2]Southwest'!FI$20</f>
        <v>184.74</v>
      </c>
      <c r="K8" s="11">
        <f>'[2]Southwest'!FJ$20</f>
        <v>216.77</v>
      </c>
      <c r="L8" s="11">
        <f>'[2]Southwest'!FK$20</f>
        <v>241.83</v>
      </c>
      <c r="M8" s="11">
        <f>'[2]Southwest'!FL$20</f>
        <v>225.75</v>
      </c>
      <c r="N8" s="11">
        <f>'[2]Southwest'!FM$20</f>
        <v>243.27</v>
      </c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8" customHeight="1" thickTop="1">
      <c r="A9" s="3"/>
      <c r="B9" s="22" t="s">
        <v>23</v>
      </c>
      <c r="C9" s="23">
        <f>AVERAGE(C6:C8)</f>
        <v>260.41</v>
      </c>
      <c r="D9" s="23">
        <f aca="true" t="shared" si="0" ref="D9:N9">AVERAGE(D6:D8)</f>
        <v>270.52333333333337</v>
      </c>
      <c r="E9" s="23">
        <f t="shared" si="0"/>
        <v>274.1066666666666</v>
      </c>
      <c r="F9" s="23">
        <f t="shared" si="0"/>
        <v>250.94000000000003</v>
      </c>
      <c r="G9" s="23">
        <f t="shared" si="0"/>
        <v>255.14333333333335</v>
      </c>
      <c r="H9" s="23">
        <f t="shared" si="0"/>
        <v>269.1233333333333</v>
      </c>
      <c r="I9" s="23">
        <f t="shared" si="0"/>
        <v>216.94333333333336</v>
      </c>
      <c r="J9" s="23">
        <f t="shared" si="0"/>
        <v>187.71</v>
      </c>
      <c r="K9" s="23">
        <f t="shared" si="0"/>
        <v>254.89333333333332</v>
      </c>
      <c r="L9" s="23">
        <f t="shared" si="0"/>
        <v>238.14666666666668</v>
      </c>
      <c r="M9" s="23">
        <f t="shared" si="0"/>
        <v>253.60333333333335</v>
      </c>
      <c r="N9" s="23">
        <f t="shared" si="0"/>
        <v>270.2866666666667</v>
      </c>
      <c r="O9" s="27"/>
      <c r="P9" s="2"/>
      <c r="Q9" s="2"/>
      <c r="R9" s="2"/>
      <c r="S9" s="2"/>
      <c r="T9" s="2"/>
      <c r="U9" s="2"/>
      <c r="V9" s="2"/>
      <c r="W9" s="2"/>
      <c r="X9" s="2"/>
    </row>
    <row r="10" spans="1:24" ht="18" customHeight="1" thickBot="1">
      <c r="A10" s="3"/>
      <c r="B10" s="24" t="s">
        <v>24</v>
      </c>
      <c r="C10" s="25">
        <f>IF('[2]Southwest'!FN$20="","",'[2]Southwest'!FN$20)</f>
        <v>277.37</v>
      </c>
      <c r="D10" s="25">
        <f>IF('[2]Southwest'!FO$20="","",'[2]Southwest'!FO$20)</f>
        <v>236.4</v>
      </c>
      <c r="E10" s="25">
        <f>IF('[2]Southwest'!FP$20="","",'[2]Southwest'!FP$20)</f>
        <v>230.61</v>
      </c>
      <c r="F10" s="25">
        <f>IF('[2]Southwest'!FQ$20="","",'[2]Southwest'!FQ$20)</f>
        <v>210.71</v>
      </c>
      <c r="G10" s="25">
        <f>IF('[2]Southwest'!FR$20="","",'[2]Southwest'!FR$20)</f>
        <v>201.99</v>
      </c>
      <c r="H10" s="25">
        <f>IF('[2]Southwest'!FS$20="","",'[2]Southwest'!FS$20)</f>
        <v>251.66</v>
      </c>
      <c r="I10" s="25">
        <f>IF('[2]Southwest'!FT$20="","",'[2]Southwest'!FT$20)</f>
        <v>216.98</v>
      </c>
      <c r="J10" s="25">
        <f>IF('[2]Southwest'!FU$20="","",'[2]Southwest'!FU$20)</f>
        <v>135.71</v>
      </c>
      <c r="K10" s="25">
        <f>IF('[2]Southwest'!FV$20="","",'[2]Southwest'!FV$20)</f>
        <v>180.05</v>
      </c>
      <c r="L10" s="25">
        <f>IF('[2]Southwest'!FW$20="","",'[2]Southwest'!FW$20)</f>
        <v>263.07</v>
      </c>
      <c r="M10" s="25">
        <f>IF('[2]Southwest'!FX$20="","",'[2]Southwest'!FX$20)</f>
        <v>244.38</v>
      </c>
      <c r="N10" s="25">
        <f>IF('[2]Southwest'!FY$20="","",'[2]Southwest'!FY$20)</f>
        <v>235.78</v>
      </c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8" customHeight="1" thickTop="1">
      <c r="A11" s="3"/>
      <c r="B11" s="22" t="s">
        <v>19</v>
      </c>
      <c r="C11" s="23">
        <f>IF(C10="","",C10-C9)</f>
        <v>16.95999999999998</v>
      </c>
      <c r="D11" s="23">
        <f>IF(D10="","",D10-D9)</f>
        <v>-34.12333333333336</v>
      </c>
      <c r="E11" s="23">
        <f aca="true" t="shared" si="1" ref="E11:N11">IF(E10="","",E10-E9)</f>
        <v>-43.49666666666661</v>
      </c>
      <c r="F11" s="23">
        <f t="shared" si="1"/>
        <v>-40.23000000000002</v>
      </c>
      <c r="G11" s="23">
        <f t="shared" si="1"/>
        <v>-53.153333333333336</v>
      </c>
      <c r="H11" s="23">
        <f t="shared" si="1"/>
        <v>-17.46333333333328</v>
      </c>
      <c r="I11" s="23">
        <f t="shared" si="1"/>
        <v>0.03666666666663332</v>
      </c>
      <c r="J11" s="23">
        <f t="shared" si="1"/>
        <v>-52</v>
      </c>
      <c r="K11" s="23">
        <f t="shared" si="1"/>
        <v>-74.8433333333333</v>
      </c>
      <c r="L11" s="23">
        <f t="shared" si="1"/>
        <v>24.923333333333318</v>
      </c>
      <c r="M11" s="23">
        <f t="shared" si="1"/>
        <v>-9.223333333333358</v>
      </c>
      <c r="N11" s="23">
        <f t="shared" si="1"/>
        <v>-34.50666666666669</v>
      </c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8" customHeight="1">
      <c r="A12" s="3"/>
      <c r="B12" s="12" t="s">
        <v>19</v>
      </c>
      <c r="C12" s="26">
        <f>IF(C10="","",C11/C9)</f>
        <v>0.06512806727852224</v>
      </c>
      <c r="D12" s="26">
        <f>IF(D10="","",D11/D9)</f>
        <v>-0.1261382259078084</v>
      </c>
      <c r="E12" s="26">
        <f aca="true" t="shared" si="2" ref="E12:N12">IF(E10="","",E11/E9)</f>
        <v>-0.15868518338359747</v>
      </c>
      <c r="F12" s="26">
        <f t="shared" si="2"/>
        <v>-0.16031720730055</v>
      </c>
      <c r="G12" s="26">
        <f t="shared" si="2"/>
        <v>-0.20832734541368902</v>
      </c>
      <c r="H12" s="26">
        <f t="shared" si="2"/>
        <v>-0.06488970360553384</v>
      </c>
      <c r="I12" s="26">
        <f t="shared" si="2"/>
        <v>0.00016901495014043597</v>
      </c>
      <c r="J12" s="26">
        <f t="shared" si="2"/>
        <v>-0.27702306749773586</v>
      </c>
      <c r="K12" s="26">
        <f t="shared" si="2"/>
        <v>-0.2936260919600355</v>
      </c>
      <c r="L12" s="26">
        <f t="shared" si="2"/>
        <v>0.10465539443480201</v>
      </c>
      <c r="M12" s="26">
        <f t="shared" si="2"/>
        <v>-0.03636913289783267</v>
      </c>
      <c r="N12" s="26">
        <f t="shared" si="2"/>
        <v>-0.1276669215400933</v>
      </c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2" customHeight="1">
      <c r="A13" s="3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"/>
      <c r="Q13" s="2"/>
      <c r="R13" s="2"/>
      <c r="S13" s="2"/>
      <c r="T13" s="2"/>
      <c r="U13" s="2"/>
      <c r="V13" s="2"/>
      <c r="W13" s="2"/>
      <c r="X13" s="2"/>
    </row>
    <row r="14" spans="1:24" ht="24.75" customHeight="1">
      <c r="A14" s="3"/>
      <c r="B14" s="29" t="s">
        <v>14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s="1" customFormat="1" ht="19.5" customHeight="1">
      <c r="A15" s="3"/>
      <c r="B15" s="8" t="s">
        <v>13</v>
      </c>
      <c r="C15" s="9" t="s">
        <v>0</v>
      </c>
      <c r="D15" s="9" t="s">
        <v>1</v>
      </c>
      <c r="E15" s="9" t="s">
        <v>2</v>
      </c>
      <c r="F15" s="9" t="s">
        <v>3</v>
      </c>
      <c r="G15" s="9" t="s">
        <v>4</v>
      </c>
      <c r="H15" s="9" t="s">
        <v>5</v>
      </c>
      <c r="I15" s="9" t="s">
        <v>6</v>
      </c>
      <c r="J15" s="9" t="s">
        <v>7</v>
      </c>
      <c r="K15" s="9" t="s">
        <v>8</v>
      </c>
      <c r="L15" s="9" t="s">
        <v>9</v>
      </c>
      <c r="M15" s="9" t="s">
        <v>10</v>
      </c>
      <c r="N15" s="9" t="s">
        <v>11</v>
      </c>
      <c r="O15" s="2"/>
      <c r="P15" s="3"/>
      <c r="Q15" s="3"/>
      <c r="R15" s="3"/>
      <c r="S15" s="3"/>
      <c r="T15" s="3"/>
      <c r="U15" s="3"/>
      <c r="V15" s="3"/>
      <c r="W15" s="3"/>
      <c r="X15" s="3"/>
    </row>
    <row r="16" spans="1:24" ht="18" customHeight="1">
      <c r="A16" s="3"/>
      <c r="B16" s="12" t="str">
        <f aca="true" t="shared" si="3" ref="B16:C18">B6</f>
        <v>FY 10 Actual</v>
      </c>
      <c r="C16" s="13">
        <f t="shared" si="3"/>
        <v>288.57</v>
      </c>
      <c r="D16" s="13">
        <f>C16+D6</f>
        <v>535.26</v>
      </c>
      <c r="E16" s="13">
        <f aca="true" t="shared" si="4" ref="E16:N16">D16+E6</f>
        <v>844.63</v>
      </c>
      <c r="F16" s="13">
        <f t="shared" si="4"/>
        <v>1096.71</v>
      </c>
      <c r="G16" s="13">
        <f t="shared" si="4"/>
        <v>1354.66</v>
      </c>
      <c r="H16" s="13">
        <f t="shared" si="4"/>
        <v>1636.1100000000001</v>
      </c>
      <c r="I16" s="13">
        <f t="shared" si="4"/>
        <v>1808.18</v>
      </c>
      <c r="J16" s="13">
        <f t="shared" si="4"/>
        <v>2010.0500000000002</v>
      </c>
      <c r="K16" s="13">
        <f t="shared" si="4"/>
        <v>2324.83</v>
      </c>
      <c r="L16" s="13">
        <f t="shared" si="4"/>
        <v>2567.36</v>
      </c>
      <c r="M16" s="13">
        <f t="shared" si="4"/>
        <v>2861.27</v>
      </c>
      <c r="N16" s="13">
        <f t="shared" si="4"/>
        <v>3169.2</v>
      </c>
      <c r="O16" s="2"/>
      <c r="P16" s="3"/>
      <c r="Q16" s="3"/>
      <c r="R16" s="3"/>
      <c r="S16" s="3"/>
      <c r="T16" s="3"/>
      <c r="U16" s="3"/>
      <c r="V16" s="3"/>
      <c r="W16" s="2"/>
      <c r="X16" s="2"/>
    </row>
    <row r="17" spans="1:24" ht="18" customHeight="1">
      <c r="A17" s="3"/>
      <c r="B17" s="12" t="str">
        <f t="shared" si="3"/>
        <v>FY 11 Actual</v>
      </c>
      <c r="C17" s="13">
        <f t="shared" si="3"/>
        <v>254.2</v>
      </c>
      <c r="D17" s="13">
        <f>C17+D7</f>
        <v>549.86</v>
      </c>
      <c r="E17" s="13">
        <f aca="true" t="shared" si="5" ref="E17:N18">D17+E7</f>
        <v>849.75</v>
      </c>
      <c r="F17" s="13">
        <f t="shared" si="5"/>
        <v>1104.74</v>
      </c>
      <c r="G17" s="13">
        <f t="shared" si="5"/>
        <v>1345.66</v>
      </c>
      <c r="H17" s="13">
        <f t="shared" si="5"/>
        <v>1626.2600000000002</v>
      </c>
      <c r="I17" s="13">
        <f t="shared" si="5"/>
        <v>1872.6900000000003</v>
      </c>
      <c r="J17" s="13">
        <f t="shared" si="5"/>
        <v>2049.2100000000005</v>
      </c>
      <c r="K17" s="13">
        <f t="shared" si="5"/>
        <v>2282.3400000000006</v>
      </c>
      <c r="L17" s="13">
        <f t="shared" si="5"/>
        <v>2512.4200000000005</v>
      </c>
      <c r="M17" s="13">
        <f t="shared" si="5"/>
        <v>2753.5700000000006</v>
      </c>
      <c r="N17" s="13">
        <f t="shared" si="5"/>
        <v>3013.2300000000005</v>
      </c>
      <c r="O17" s="2"/>
      <c r="P17" s="3"/>
      <c r="Q17" s="3"/>
      <c r="R17" s="3"/>
      <c r="S17" s="3"/>
      <c r="T17" s="3"/>
      <c r="U17" s="3"/>
      <c r="V17" s="3"/>
      <c r="W17" s="2"/>
      <c r="X17" s="2"/>
    </row>
    <row r="18" spans="1:24" ht="18" customHeight="1" thickBot="1">
      <c r="A18" s="3"/>
      <c r="B18" s="12" t="str">
        <f t="shared" si="3"/>
        <v>FY 12 Actual</v>
      </c>
      <c r="C18" s="21">
        <f t="shared" si="3"/>
        <v>238.46</v>
      </c>
      <c r="D18" s="13">
        <f>C18+D8</f>
        <v>507.68000000000006</v>
      </c>
      <c r="E18" s="21">
        <f t="shared" si="5"/>
        <v>720.74</v>
      </c>
      <c r="F18" s="21">
        <f t="shared" si="5"/>
        <v>966.49</v>
      </c>
      <c r="G18" s="21">
        <f t="shared" si="5"/>
        <v>1233.05</v>
      </c>
      <c r="H18" s="21">
        <f t="shared" si="5"/>
        <v>1478.37</v>
      </c>
      <c r="I18" s="21">
        <f t="shared" si="5"/>
        <v>1710.6999999999998</v>
      </c>
      <c r="J18" s="21">
        <f t="shared" si="5"/>
        <v>1895.4399999999998</v>
      </c>
      <c r="K18" s="21">
        <f t="shared" si="5"/>
        <v>2112.21</v>
      </c>
      <c r="L18" s="21">
        <f t="shared" si="5"/>
        <v>2354.04</v>
      </c>
      <c r="M18" s="21">
        <f t="shared" si="5"/>
        <v>2579.79</v>
      </c>
      <c r="N18" s="21">
        <f t="shared" si="5"/>
        <v>2823.06</v>
      </c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8" customHeight="1" thickTop="1">
      <c r="A19" s="3"/>
      <c r="B19" s="22" t="str">
        <f>B9</f>
        <v>AVG FY 10 - 12</v>
      </c>
      <c r="C19" s="23">
        <f>AVERAGE(C16:C18)</f>
        <v>260.41</v>
      </c>
      <c r="D19" s="23">
        <f aca="true" t="shared" si="6" ref="D19:N19">AVERAGE(D16:D18)</f>
        <v>530.9333333333333</v>
      </c>
      <c r="E19" s="23">
        <f t="shared" si="6"/>
        <v>805.04</v>
      </c>
      <c r="F19" s="23">
        <f t="shared" si="6"/>
        <v>1055.9799999999998</v>
      </c>
      <c r="G19" s="23">
        <f t="shared" si="6"/>
        <v>1311.1233333333332</v>
      </c>
      <c r="H19" s="23">
        <f t="shared" si="6"/>
        <v>1580.2466666666667</v>
      </c>
      <c r="I19" s="23">
        <f t="shared" si="6"/>
        <v>1797.1899999999998</v>
      </c>
      <c r="J19" s="23">
        <f t="shared" si="6"/>
        <v>1984.9000000000003</v>
      </c>
      <c r="K19" s="23">
        <f t="shared" si="6"/>
        <v>2239.7933333333335</v>
      </c>
      <c r="L19" s="23">
        <f t="shared" si="6"/>
        <v>2477.94</v>
      </c>
      <c r="M19" s="23">
        <f t="shared" si="6"/>
        <v>2731.5433333333335</v>
      </c>
      <c r="N19" s="23">
        <f t="shared" si="6"/>
        <v>3001.83</v>
      </c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8" customHeight="1" thickBot="1">
      <c r="A20" s="3"/>
      <c r="B20" s="24" t="str">
        <f>B10</f>
        <v>FY 13 Actual</v>
      </c>
      <c r="C20" s="25">
        <f>C10</f>
        <v>277.37</v>
      </c>
      <c r="D20" s="25">
        <f>IF(D10="","",C20+D10)</f>
        <v>513.77</v>
      </c>
      <c r="E20" s="25">
        <f aca="true" t="shared" si="7" ref="E20:N20">IF(E10="","",D20+E10)</f>
        <v>744.38</v>
      </c>
      <c r="F20" s="25">
        <f t="shared" si="7"/>
        <v>955.09</v>
      </c>
      <c r="G20" s="25">
        <f t="shared" si="7"/>
        <v>1157.08</v>
      </c>
      <c r="H20" s="25">
        <f t="shared" si="7"/>
        <v>1408.74</v>
      </c>
      <c r="I20" s="25">
        <f t="shared" si="7"/>
        <v>1625.72</v>
      </c>
      <c r="J20" s="25">
        <f t="shared" si="7"/>
        <v>1761.43</v>
      </c>
      <c r="K20" s="25">
        <f t="shared" si="7"/>
        <v>1941.48</v>
      </c>
      <c r="L20" s="25">
        <f t="shared" si="7"/>
        <v>2204.55</v>
      </c>
      <c r="M20" s="25">
        <f t="shared" si="7"/>
        <v>2448.9300000000003</v>
      </c>
      <c r="N20" s="25">
        <f t="shared" si="7"/>
        <v>2684.7100000000005</v>
      </c>
      <c r="O20" s="2"/>
      <c r="P20" s="15"/>
      <c r="Q20" s="2"/>
      <c r="R20" s="2"/>
      <c r="S20" s="2"/>
      <c r="T20" s="2"/>
      <c r="U20" s="2"/>
      <c r="V20" s="2"/>
      <c r="W20" s="2"/>
      <c r="X20" s="2"/>
    </row>
    <row r="21" spans="1:24" ht="18" customHeight="1" thickTop="1">
      <c r="A21" s="3"/>
      <c r="B21" s="22" t="s">
        <v>19</v>
      </c>
      <c r="C21" s="23">
        <f>IF(C20=0,"",C20-C19)</f>
        <v>16.95999999999998</v>
      </c>
      <c r="D21" s="23">
        <f>IF(D20="","",D20-D19)</f>
        <v>-17.1633333333333</v>
      </c>
      <c r="E21" s="23">
        <f aca="true" t="shared" si="8" ref="E21:N21">IF(E20="","",E20-E19)</f>
        <v>-60.65999999999997</v>
      </c>
      <c r="F21" s="23">
        <f t="shared" si="8"/>
        <v>-100.88999999999976</v>
      </c>
      <c r="G21" s="23">
        <f t="shared" si="8"/>
        <v>-154.0433333333333</v>
      </c>
      <c r="H21" s="23">
        <f t="shared" si="8"/>
        <v>-171.50666666666666</v>
      </c>
      <c r="I21" s="23">
        <f t="shared" si="8"/>
        <v>-171.4699999999998</v>
      </c>
      <c r="J21" s="23">
        <f t="shared" si="8"/>
        <v>-223.47000000000025</v>
      </c>
      <c r="K21" s="23">
        <f t="shared" si="8"/>
        <v>-298.3133333333335</v>
      </c>
      <c r="L21" s="23">
        <f t="shared" si="8"/>
        <v>-273.3899999999999</v>
      </c>
      <c r="M21" s="23">
        <f t="shared" si="8"/>
        <v>-282.61333333333323</v>
      </c>
      <c r="N21" s="23">
        <f t="shared" si="8"/>
        <v>-317.11999999999944</v>
      </c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8" customHeight="1">
      <c r="A22" s="3"/>
      <c r="B22" s="12" t="s">
        <v>19</v>
      </c>
      <c r="C22" s="26">
        <f>IF(C20=0,"",C21/C19)</f>
        <v>0.06512806727852224</v>
      </c>
      <c r="D22" s="26">
        <f>IF(D20="","",D21/D19)</f>
        <v>-0.03232672024108482</v>
      </c>
      <c r="E22" s="26">
        <f aca="true" t="shared" si="9" ref="E22:N22">IF(E20="","",E21/E19)</f>
        <v>-0.07535029315313521</v>
      </c>
      <c r="F22" s="26">
        <f t="shared" si="9"/>
        <v>-0.0955415822269359</v>
      </c>
      <c r="G22" s="26">
        <f t="shared" si="9"/>
        <v>-0.11748958272422882</v>
      </c>
      <c r="H22" s="26">
        <f t="shared" si="9"/>
        <v>-0.10853157945805929</v>
      </c>
      <c r="I22" s="26">
        <f t="shared" si="9"/>
        <v>-0.09541005681091026</v>
      </c>
      <c r="J22" s="26">
        <f t="shared" si="9"/>
        <v>-0.11258501687742467</v>
      </c>
      <c r="K22" s="26">
        <f t="shared" si="9"/>
        <v>-0.13318788340590954</v>
      </c>
      <c r="L22" s="26">
        <f t="shared" si="9"/>
        <v>-0.11032954793094259</v>
      </c>
      <c r="M22" s="26">
        <f t="shared" si="9"/>
        <v>-0.10346287751857004</v>
      </c>
      <c r="N22" s="26">
        <f t="shared" si="9"/>
        <v>-0.1056422249094717</v>
      </c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2" customHeight="1">
      <c r="A23" s="3"/>
      <c r="B23" s="1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24.75" customHeight="1">
      <c r="A24" s="3"/>
      <c r="B24" s="29" t="s">
        <v>14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2.75">
      <c r="A25" s="3"/>
      <c r="B25" s="14"/>
      <c r="C25" s="17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2.75">
      <c r="A26" s="3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P26" s="2"/>
      <c r="Q26" s="2"/>
      <c r="R26" s="2"/>
      <c r="S26" s="2"/>
      <c r="T26" s="2"/>
      <c r="U26" s="2"/>
      <c r="V26" s="2"/>
      <c r="W26" s="2"/>
      <c r="X26" s="2"/>
    </row>
    <row r="27" spans="1:24" ht="12.75">
      <c r="A27" s="3"/>
      <c r="P27" s="2"/>
      <c r="Q27" s="2"/>
      <c r="R27" s="2"/>
      <c r="S27" s="2"/>
      <c r="T27" s="2"/>
      <c r="U27" s="2"/>
      <c r="V27" s="2"/>
      <c r="W27" s="2"/>
      <c r="X27" s="2"/>
    </row>
    <row r="28" spans="1:24" ht="12.75">
      <c r="A28" s="3"/>
      <c r="P28" s="2"/>
      <c r="Q28" s="2"/>
      <c r="R28" s="2"/>
      <c r="S28" s="2"/>
      <c r="T28" s="2"/>
      <c r="U28" s="2"/>
      <c r="V28" s="2"/>
      <c r="W28" s="2"/>
      <c r="X28" s="2"/>
    </row>
    <row r="29" spans="1:24" ht="12.75">
      <c r="A29" s="3"/>
      <c r="P29" s="2"/>
      <c r="Q29" s="2"/>
      <c r="R29" s="2"/>
      <c r="S29" s="2"/>
      <c r="T29" s="2"/>
      <c r="U29" s="2"/>
      <c r="V29" s="2"/>
      <c r="W29" s="2"/>
      <c r="X29" s="2"/>
    </row>
    <row r="30" spans="1:24" ht="12.75">
      <c r="A30" s="3"/>
      <c r="P30" s="2"/>
      <c r="Q30" s="2"/>
      <c r="R30" s="2"/>
      <c r="S30" s="2"/>
      <c r="T30" s="2"/>
      <c r="U30" s="2"/>
      <c r="V30" s="2"/>
      <c r="W30" s="2"/>
      <c r="X30" s="2"/>
    </row>
    <row r="31" spans="1:24" ht="12.75">
      <c r="A31" s="3"/>
      <c r="P31" s="2"/>
      <c r="Q31" s="2"/>
      <c r="R31" s="2"/>
      <c r="S31" s="2"/>
      <c r="T31" s="2"/>
      <c r="U31" s="2"/>
      <c r="V31" s="2"/>
      <c r="W31" s="2"/>
      <c r="X31" s="2"/>
    </row>
    <row r="32" spans="1:24" ht="12.75">
      <c r="A32" s="3"/>
      <c r="P32" s="2"/>
      <c r="Q32" s="2"/>
      <c r="R32" s="2"/>
      <c r="S32" s="2"/>
      <c r="T32" s="2"/>
      <c r="U32" s="2"/>
      <c r="V32" s="2"/>
      <c r="W32" s="2"/>
      <c r="X32" s="2"/>
    </row>
    <row r="33" spans="1:24" ht="12.75">
      <c r="A33" s="3"/>
      <c r="P33" s="2"/>
      <c r="Q33" s="2"/>
      <c r="R33" s="2"/>
      <c r="S33" s="2"/>
      <c r="T33" s="2"/>
      <c r="U33" s="2"/>
      <c r="V33" s="2"/>
      <c r="W33" s="2"/>
      <c r="X33" s="2"/>
    </row>
    <row r="34" spans="1:24" ht="12.75">
      <c r="A34" s="3"/>
      <c r="P34" s="2"/>
      <c r="Q34" s="2"/>
      <c r="R34" s="2"/>
      <c r="S34" s="2"/>
      <c r="T34" s="2"/>
      <c r="U34" s="2"/>
      <c r="V34" s="2"/>
      <c r="W34" s="2"/>
      <c r="X34" s="2"/>
    </row>
    <row r="35" spans="1:24" ht="12.75">
      <c r="A35" s="3"/>
      <c r="P35" s="2"/>
      <c r="Q35" s="2"/>
      <c r="R35" s="2"/>
      <c r="S35" s="2"/>
      <c r="T35" s="2"/>
      <c r="U35" s="2"/>
      <c r="V35" s="2"/>
      <c r="W35" s="2"/>
      <c r="X35" s="2"/>
    </row>
    <row r="36" spans="1:24" ht="12.75">
      <c r="A36" s="3"/>
      <c r="P36" s="2"/>
      <c r="Q36" s="2"/>
      <c r="R36" s="2"/>
      <c r="S36" s="2"/>
      <c r="T36" s="2"/>
      <c r="U36" s="2"/>
      <c r="V36" s="2"/>
      <c r="W36" s="2"/>
      <c r="X36" s="2"/>
    </row>
    <row r="37" spans="1:24" ht="12.75">
      <c r="A37" s="3"/>
      <c r="P37" s="2"/>
      <c r="Q37" s="2"/>
      <c r="R37" s="2"/>
      <c r="S37" s="2"/>
      <c r="T37" s="2"/>
      <c r="U37" s="2"/>
      <c r="V37" s="2"/>
      <c r="W37" s="2"/>
      <c r="X37" s="2"/>
    </row>
    <row r="38" spans="1:24" ht="12.75">
      <c r="A38" s="3"/>
      <c r="P38" s="2"/>
      <c r="Q38" s="2"/>
      <c r="R38" s="2"/>
      <c r="S38" s="2"/>
      <c r="T38" s="2"/>
      <c r="U38" s="2"/>
      <c r="V38" s="2"/>
      <c r="W38" s="2"/>
      <c r="X38" s="2"/>
    </row>
    <row r="39" spans="1:24" ht="12.75">
      <c r="A39" s="3"/>
      <c r="P39" s="2"/>
      <c r="Q39" s="2"/>
      <c r="R39" s="2"/>
      <c r="S39" s="2"/>
      <c r="T39" s="2"/>
      <c r="U39" s="2"/>
      <c r="V39" s="2"/>
      <c r="W39" s="2"/>
      <c r="X39" s="2"/>
    </row>
    <row r="40" spans="1:24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9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2.75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2.75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.75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2.75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2.75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2" customHeight="1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2.75">
      <c r="A51" s="3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2.75">
      <c r="A52" s="3"/>
      <c r="B52" s="2" t="s">
        <v>15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</sheetData>
  <sheetProtection/>
  <mergeCells count="7">
    <mergeCell ref="B1:N1"/>
    <mergeCell ref="B4:N4"/>
    <mergeCell ref="B14:N14"/>
    <mergeCell ref="B51:N51"/>
    <mergeCell ref="B24:N24"/>
    <mergeCell ref="I2:J2"/>
    <mergeCell ref="B2:H2"/>
  </mergeCells>
  <printOptions horizontalCentered="1"/>
  <pageMargins left="0.5" right="0.5" top="1" bottom="1" header="0.5" footer="0.5"/>
  <pageSetup fitToHeight="1" fitToWidth="1" horizontalDpi="600" verticalDpi="600" orientation="portrait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Gingerich</dc:creator>
  <cp:keywords/>
  <dc:description/>
  <cp:lastModifiedBy>Katha Kerr</cp:lastModifiedBy>
  <cp:lastPrinted>2011-05-10T14:57:03Z</cp:lastPrinted>
  <dcterms:created xsi:type="dcterms:W3CDTF">2003-12-05T13:40:19Z</dcterms:created>
  <dcterms:modified xsi:type="dcterms:W3CDTF">2014-07-08T20:00:32Z</dcterms:modified>
  <cp:category/>
  <cp:version/>
  <cp:contentType/>
  <cp:contentStatus/>
</cp:coreProperties>
</file>